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Saisie fiche" sheetId="2" state="visible" r:id="rId2"/>
    <sheet xmlns:r="http://schemas.openxmlformats.org/officeDocument/2006/relationships" name="Registre" sheetId="3" state="visible" r:id="rId3"/>
    <sheet xmlns:r="http://schemas.openxmlformats.org/officeDocument/2006/relationships" name="Tableau de bord" sheetId="4" state="visible" r:id="rId4"/>
    <sheet xmlns:r="http://schemas.openxmlformats.org/officeDocument/2006/relationships" name="Méthode" sheetId="5" state="visible" r:id="rId5"/>
  </sheets>
  <definedNames>
    <definedName name="lst_Origine">Paramètres!$A$5:$A$11</definedName>
    <definedName name="lst_Type">Paramètres!$B$5:$B$8</definedName>
    <definedName name="lst_Criticite">Paramètres!$C$5:$C$7</definedName>
    <definedName name="lst_Statut">Paramètres!$D$5:$D$8</definedName>
    <definedName name="lst_Processus">Paramètres!$E$5:$E$13</definedName>
    <definedName name="lst_Efficacite">Paramètres!$F$5:$F$7</definedName>
    <definedName name="lst_OuiNon">Paramètres!$G$5:$G$6</definedName>
    <definedName name="lst_Methode">Paramètres!$H$5:$H$9</definedName>
    <definedName name="_xlnm.Print_Titles" localSheetId="1">'Saisie fiche'!$1:$2</definedName>
    <definedName name="_xlnm.Print_Area" localSheetId="1">'Saisie fiche'!$A$1:$E$41</definedName>
    <definedName name="_xlnm.Print_Titles" localSheetId="2">'Registre'!$4:$4</definedName>
    <definedName name="_xlnm.Print_Area" localSheetId="2">'Registre'!$A$1:$V$204</definedName>
    <definedName name="_xlnm.Print_Area" localSheetId="3">'Tableau de bord'!$A$1:$H$45</definedName>
    <definedName name="_xlnm.Print_Area" localSheetId="4">'Méthode'!$A$1:$F$25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19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color rgb="00808080"/>
      <sz val="9"/>
    </font>
    <font>
      <b val="1"/>
      <color rgb="00FFFFFF"/>
      <sz val="10"/>
    </font>
    <font>
      <sz val="10"/>
    </font>
    <font>
      <name val="Calibri"/>
      <b val="1"/>
      <color rgb="00FFFFFF"/>
      <sz val="16"/>
    </font>
    <font>
      <i val="1"/>
      <color rgb="002F5597"/>
      <sz val="9"/>
    </font>
    <font>
      <b val="1"/>
      <color rgb="00FFFFFF"/>
      <sz val="11"/>
    </font>
    <font>
      <b val="1"/>
      <color rgb="001F3864"/>
      <sz val="10"/>
    </font>
    <font>
      <color rgb="00000000"/>
      <sz val="10"/>
    </font>
    <font>
      <color rgb="001F3864"/>
      <sz val="10"/>
    </font>
    <font>
      <b val="1"/>
      <color rgb="00C00000"/>
      <sz val="9"/>
    </font>
    <font>
      <b val="1"/>
      <color rgb="001F3864"/>
      <sz val="24"/>
    </font>
    <font>
      <b val="1"/>
      <color rgb="00BF8F00"/>
      <sz val="24"/>
    </font>
    <font>
      <b val="1"/>
      <color rgb="002F5597"/>
      <sz val="24"/>
    </font>
    <font>
      <b val="1"/>
      <color rgb="00375623"/>
      <sz val="24"/>
    </font>
    <font>
      <b val="1"/>
      <color rgb="00C00000"/>
      <sz val="24"/>
    </font>
    <font>
      <b val="1"/>
      <color rgb="002F5597"/>
      <sz val="12"/>
    </font>
    <font>
      <b val="1"/>
      <sz val="10"/>
    </font>
  </fonts>
  <fills count="10">
    <fill>
      <patternFill/>
    </fill>
    <fill>
      <patternFill patternType="gray125"/>
    </fill>
    <fill>
      <patternFill patternType="solid">
        <fgColor rgb="002F5597"/>
      </patternFill>
    </fill>
    <fill>
      <patternFill patternType="solid">
        <fgColor rgb="001F3864"/>
      </patternFill>
    </fill>
    <fill>
      <patternFill patternType="solid">
        <fgColor rgb="00D9E2F3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BF8F00"/>
      </patternFill>
    </fill>
    <fill>
      <patternFill patternType="solid">
        <fgColor rgb="00375623"/>
      </patternFill>
    </fill>
    <fill>
      <patternFill patternType="solid">
        <fgColor rgb="00C00000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0" fontId="5" fillId="3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2" borderId="1" applyAlignment="1" pivotButton="0" quotePrefix="0" xfId="0">
      <alignment vertical="center" indent="1"/>
    </xf>
    <xf numFmtId="0" fontId="0" fillId="0" borderId="1" pivotButton="0" quotePrefix="0" xfId="0"/>
    <xf numFmtId="0" fontId="8" fillId="4" borderId="1" applyAlignment="1" pivotButton="0" quotePrefix="0" xfId="0">
      <alignment vertical="center" wrapText="1" indent="1"/>
    </xf>
    <xf numFmtId="0" fontId="8" fillId="6" borderId="1" applyAlignment="1" pivotButton="0" quotePrefix="0" xfId="0">
      <alignment vertical="top" wrapText="1" indent="1"/>
    </xf>
    <xf numFmtId="164" fontId="9" fillId="5" borderId="1" applyAlignment="1" applyProtection="1" pivotButton="0" quotePrefix="0" xfId="0">
      <alignment vertical="top" wrapText="1" indent="1"/>
      <protection locked="0" hidden="0"/>
    </xf>
    <xf numFmtId="0" fontId="0" fillId="0" borderId="1" applyProtection="1" pivotButton="0" quotePrefix="0" xfId="0">
      <protection locked="0" hidden="0"/>
    </xf>
    <xf numFmtId="0" fontId="9" fillId="5" borderId="1" applyAlignment="1" applyProtection="1" pivotButton="0" quotePrefix="0" xfId="0">
      <alignment vertical="top" wrapText="1" indent="1"/>
      <protection locked="0" hidden="0"/>
    </xf>
    <xf numFmtId="0" fontId="0" fillId="0" borderId="5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 indent="1"/>
    </xf>
    <xf numFmtId="164" fontId="0" fillId="5" borderId="1" applyAlignment="1" pivotButton="0" quotePrefix="0" xfId="0">
      <alignment vertical="center" wrapText="1" indent="1"/>
    </xf>
    <xf numFmtId="0" fontId="6" fillId="4" borderId="1" applyAlignment="1" pivotButton="0" quotePrefix="0" xfId="0">
      <alignment vertical="center" wrapText="1" indent="1"/>
    </xf>
    <xf numFmtId="0" fontId="0" fillId="4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" fillId="5" borderId="1" applyAlignment="1" applyProtection="1" pivotButton="0" quotePrefix="0" xfId="0">
      <alignment vertical="top" wrapText="1" indent="1"/>
      <protection locked="0" hidden="0"/>
    </xf>
    <xf numFmtId="0" fontId="4" fillId="5" borderId="1" applyAlignment="1" applyProtection="1" pivotButton="0" quotePrefix="0" xfId="0">
      <alignment vertical="top" wrapText="1" indent="1"/>
      <protection locked="0" hidden="0"/>
    </xf>
    <xf numFmtId="0" fontId="4" fillId="5" borderId="1" applyAlignment="1" applyProtection="1" pivotButton="0" quotePrefix="0" xfId="0">
      <alignment horizontal="center" vertical="center"/>
      <protection locked="0" hidden="0"/>
    </xf>
    <xf numFmtId="0" fontId="10" fillId="6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 wrapText="1"/>
    </xf>
    <xf numFmtId="0" fontId="12" fillId="6" borderId="1" applyAlignment="1" pivotButton="0" quotePrefix="0" xfId="0">
      <alignment horizontal="center" vertical="center"/>
    </xf>
    <xf numFmtId="0" fontId="13" fillId="6" borderId="1" applyAlignment="1" pivotButton="0" quotePrefix="0" xfId="0">
      <alignment horizontal="center" vertical="center"/>
    </xf>
    <xf numFmtId="0" fontId="14" fillId="6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15" fillId="6" borderId="1" applyAlignment="1" pivotButton="0" quotePrefix="0" xfId="0">
      <alignment horizontal="center" vertical="center"/>
    </xf>
    <xf numFmtId="0" fontId="16" fillId="6" borderId="1" applyAlignment="1" pivotButton="0" quotePrefix="0" xfId="0">
      <alignment horizontal="center" vertical="center"/>
    </xf>
    <xf numFmtId="0" fontId="8" fillId="4" borderId="1" applyAlignment="1" pivotButton="0" quotePrefix="0" xfId="0">
      <alignment vertical="center" indent="1"/>
    </xf>
    <xf numFmtId="9" fontId="17" fillId="6" borderId="1" applyAlignment="1" pivotButton="0" quotePrefix="0" xfId="0">
      <alignment horizontal="center" vertical="center"/>
    </xf>
    <xf numFmtId="165" fontId="17" fillId="6" borderId="1" applyAlignment="1" pivotButton="0" quotePrefix="0" xfId="0">
      <alignment horizontal="center" vertical="center"/>
    </xf>
    <xf numFmtId="1" fontId="17" fillId="6" borderId="1" applyAlignment="1" pivotButton="0" quotePrefix="0" xfId="0">
      <alignment horizontal="center" vertical="center"/>
    </xf>
    <xf numFmtId="0" fontId="18" fillId="0" borderId="1" applyAlignment="1" pivotButton="0" quotePrefix="0" xfId="0">
      <alignment horizontal="center"/>
    </xf>
    <xf numFmtId="0" fontId="4" fillId="5" borderId="1" applyAlignment="1" pivotButton="0" quotePrefix="0" xfId="0">
      <alignment vertical="top" wrapText="1" indent="1"/>
    </xf>
    <xf numFmtId="0" fontId="18" fillId="5" borderId="1" applyAlignment="1" pivotButton="0" quotePrefix="0" xfId="0">
      <alignment vertical="top" wrapText="1" indent="1"/>
    </xf>
    <xf numFmtId="0" fontId="4" fillId="6" borderId="1" applyAlignment="1" pivotButton="0" quotePrefix="0" xfId="0">
      <alignment vertical="top" wrapText="1" indent="1"/>
    </xf>
    <xf numFmtId="0" fontId="18" fillId="6" borderId="1" applyAlignment="1" pivotButton="0" quotePrefix="0" xfId="0">
      <alignment vertical="top" wrapText="1" indent="1"/>
    </xf>
    <xf numFmtId="0" fontId="4" fillId="0" borderId="1" applyAlignment="1" pivotButton="0" quotePrefix="0" xfId="0">
      <alignment vertical="top" wrapText="1" indent="1"/>
    </xf>
  </cellXfs>
  <cellStyles count="1">
    <cellStyle name="Normal" xfId="0" builtinId="0" hidden="0"/>
  </cellStyles>
  <dxfs count="5">
    <dxf>
      <font>
        <b val="1"/>
        <color rgb="00C00000"/>
      </font>
      <fill>
        <patternFill patternType="solid">
          <bgColor rgb="00FFC7CE"/>
        </patternFill>
      </fill>
    </dxf>
    <dxf>
      <font>
        <b val="1"/>
        <color rgb="00BF8F00"/>
      </font>
      <fill>
        <patternFill patternType="solid">
          <bgColor rgb="00FFEB9C"/>
        </patternFill>
      </fill>
    </dxf>
    <dxf>
      <font>
        <b val="1"/>
        <color rgb="002F5597"/>
      </font>
      <fill>
        <patternFill patternType="solid">
          <bgColor rgb="00D9E2F3"/>
        </patternFill>
      </fill>
    </dxf>
    <dxf>
      <font>
        <b val="1"/>
        <color rgb="00375623"/>
      </font>
      <fill>
        <patternFill patternType="solid">
          <bgColor rgb="00C6EFCE"/>
        </patternFill>
      </fill>
    </dxf>
    <dxf>
      <font>
        <b val="1"/>
        <color rgb="00FFFFFF"/>
      </font>
      <fill>
        <patternFill patternType="solid">
          <bgColor rgb="00C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Non-conformités par statut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bord'!B26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bord'!$A$27:$A$30</f>
            </numRef>
          </cat>
          <val>
            <numRef>
              <f>'Tableau de bord'!$B$27:$B$30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fiches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QualitExpert</author>
  </authors>
  <commentList>
    <comment ref="B11" authorId="0" shapeId="0">
      <text>
        <t>Décrivez des faits observables : quoi, où, quand, combien.
Exemple : « Température relevée à 12 °C au lieu de 4 °C, chambre froide 2, lot 45. »</t>
      </text>
    </comment>
    <comment ref="B20" authorId="0" shapeId="0">
      <text>
        <t>Isolement, blocage, mise en quarantaine, information du client.
La correction traite l'effet visible, pas la cause.</t>
      </text>
    </comment>
    <comment ref="B25" authorId="0" shapeId="0">
      <text>
        <t>Déroulez les 5 pourquoi ou remplissez les 5M d'Ishikawa.
Une hypothèse ne devient une cause qu'après vérification terrain.</t>
      </text>
    </comment>
    <comment ref="B36" authorId="0" shapeId="0">
      <text>
        <t>Le critère se définit dès l'ouverture.
Exemple : « zéro récurrence sur trois mois ».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24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gistreNC" displayName="RegistreNC" ref="A4:V204" headerRowCount="1">
  <autoFilter ref="A4:V204"/>
  <tableColumns count="22">
    <tableColumn id="1" name="Référence"/>
    <tableColumn id="2" name="Date détection"/>
    <tableColumn id="3" name="Origine"/>
    <tableColumn id="4" name="Processus"/>
    <tableColumn id="5" name="Type"/>
    <tableColumn id="6" name="Déclarant"/>
    <tableColumn id="7" name="Description de l'écart"/>
    <tableColumn id="8" name="Exigence de référence"/>
    <tableColumn id="9" name="Criticité"/>
    <tableColumn id="10" name="Gravité"/>
    <tableColumn id="11" name="Occurrence"/>
    <tableColumn id="12" name="Score"/>
    <tableColumn id="13" name="Correction immédiate"/>
    <tableColumn id="14" name="Cause racine"/>
    <tableColumn id="15" name="Action corrective"/>
    <tableColumn id="16" name="Responsable"/>
    <tableColumn id="17" name="Échéance"/>
    <tableColumn id="18" name="Statut"/>
    <tableColumn id="19" name="Efficace"/>
    <tableColumn id="20" name="Date clôture"/>
    <tableColumn id="21" name="Délai (j)"/>
    <tableColumn id="22" name="Relanc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>
      <c r="A1" s="1" t="inlineStr">
        <is>
          <t>Listes de référence — ne pas renommer les colonnes</t>
        </is>
      </c>
    </row>
    <row r="2">
      <c r="A2" s="2" t="inlineStr">
        <is>
          <t>Ces listes alimentent les menus déroulants du registre et de la fiche.</t>
        </is>
      </c>
    </row>
    <row r="4">
      <c r="A4" s="3" t="inlineStr">
        <is>
          <t>Origine</t>
        </is>
      </c>
      <c r="B4" s="3" t="inlineStr">
        <is>
          <t>Type</t>
        </is>
      </c>
      <c r="C4" s="3" t="inlineStr">
        <is>
          <t>Criticite</t>
        </is>
      </c>
      <c r="D4" s="3" t="inlineStr">
        <is>
          <t>Statut</t>
        </is>
      </c>
      <c r="E4" s="3" t="inlineStr">
        <is>
          <t>Processus</t>
        </is>
      </c>
      <c r="F4" s="3" t="inlineStr">
        <is>
          <t>Efficacite</t>
        </is>
      </c>
      <c r="G4" s="3" t="inlineStr">
        <is>
          <t>OuiNon</t>
        </is>
      </c>
      <c r="H4" s="3" t="inlineStr">
        <is>
          <t>Methode</t>
        </is>
      </c>
    </row>
    <row r="5">
      <c r="A5" s="4" t="inlineStr">
        <is>
          <t>Audit interne</t>
        </is>
      </c>
      <c r="B5" s="4" t="inlineStr">
        <is>
          <t>Produit / service</t>
        </is>
      </c>
      <c r="C5" s="4" t="inlineStr">
        <is>
          <t>Mineure</t>
        </is>
      </c>
      <c r="D5" s="4" t="inlineStr">
        <is>
          <t>Ouverte</t>
        </is>
      </c>
      <c r="E5" s="4" t="inlineStr">
        <is>
          <t>Commercial</t>
        </is>
      </c>
      <c r="F5" s="4" t="inlineStr">
        <is>
          <t>Non vérifiée</t>
        </is>
      </c>
      <c r="G5" s="4" t="inlineStr">
        <is>
          <t>Oui</t>
        </is>
      </c>
      <c r="H5" s="4" t="inlineStr">
        <is>
          <t>5 pourquoi</t>
        </is>
      </c>
    </row>
    <row r="6">
      <c r="A6" s="4" t="inlineStr">
        <is>
          <t>Audit externe</t>
        </is>
      </c>
      <c r="B6" s="4" t="inlineStr">
        <is>
          <t>Processus</t>
        </is>
      </c>
      <c r="C6" s="4" t="inlineStr">
        <is>
          <t>Majeure</t>
        </is>
      </c>
      <c r="D6" s="4" t="inlineStr">
        <is>
          <t>En cours</t>
        </is>
      </c>
      <c r="E6" s="4" t="inlineStr">
        <is>
          <t>Conception</t>
        </is>
      </c>
      <c r="F6" s="4" t="inlineStr">
        <is>
          <t>Efficace</t>
        </is>
      </c>
      <c r="G6" s="4" t="inlineStr">
        <is>
          <t>Non</t>
        </is>
      </c>
      <c r="H6" s="4" t="inlineStr">
        <is>
          <t>Ishikawa 5M</t>
        </is>
      </c>
    </row>
    <row r="7">
      <c r="A7" s="4" t="inlineStr">
        <is>
          <t>Contrôle qualité</t>
        </is>
      </c>
      <c r="B7" s="4" t="inlineStr">
        <is>
          <t>Système</t>
        </is>
      </c>
      <c r="C7" s="4" t="inlineStr">
        <is>
          <t>Critique</t>
        </is>
      </c>
      <c r="D7" s="4" t="inlineStr">
        <is>
          <t>En attente de vérification</t>
        </is>
      </c>
      <c r="E7" s="4" t="inlineStr">
        <is>
          <t>Achats</t>
        </is>
      </c>
      <c r="F7" s="4" t="inlineStr">
        <is>
          <t>Non efficace</t>
        </is>
      </c>
      <c r="H7" s="4" t="inlineStr">
        <is>
          <t>QQOQCCP</t>
        </is>
      </c>
    </row>
    <row r="8">
      <c r="A8" s="4" t="inlineStr">
        <is>
          <t>Réclamation client</t>
        </is>
      </c>
      <c r="B8" s="4" t="inlineStr">
        <is>
          <t>Réclamation client</t>
        </is>
      </c>
      <c r="D8" s="4" t="inlineStr">
        <is>
          <t>Clôturée</t>
        </is>
      </c>
      <c r="E8" s="4" t="inlineStr">
        <is>
          <t>Production</t>
        </is>
      </c>
      <c r="H8" s="4" t="inlineStr">
        <is>
          <t>Brainstorming</t>
        </is>
      </c>
    </row>
    <row r="9">
      <c r="A9" s="4" t="inlineStr">
        <is>
          <t>Production</t>
        </is>
      </c>
      <c r="E9" s="4" t="inlineStr">
        <is>
          <t>Contrôle qualité</t>
        </is>
      </c>
      <c r="H9" s="4" t="inlineStr">
        <is>
          <t>Analyse documentaire</t>
        </is>
      </c>
    </row>
    <row r="10">
      <c r="A10" s="4" t="inlineStr">
        <is>
          <t>Fournisseur</t>
        </is>
      </c>
      <c r="E10" s="4" t="inlineStr">
        <is>
          <t>Logistique</t>
        </is>
      </c>
    </row>
    <row r="11">
      <c r="A11" s="4" t="inlineStr">
        <is>
          <t>Auto-contrôle</t>
        </is>
      </c>
      <c r="E11" s="4" t="inlineStr">
        <is>
          <t>Maintenance</t>
        </is>
      </c>
    </row>
    <row r="12">
      <c r="E12" s="4" t="inlineStr">
        <is>
          <t>Ressources humaines</t>
        </is>
      </c>
    </row>
    <row r="13">
      <c r="E13" s="4" t="inlineStr">
        <is>
          <t>Direction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E4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2" customWidth="1" min="3" max="3"/>
    <col width="26" customWidth="1" min="4" max="4"/>
    <col width="20" customWidth="1" min="5" max="5"/>
  </cols>
  <sheetData>
    <row r="1" ht="30" customHeight="1">
      <c r="A1" s="5" t="inlineStr">
        <is>
          <t>FICHE DE NON CONFORMITÉ</t>
        </is>
      </c>
    </row>
    <row r="2" ht="16" customHeight="1">
      <c r="A2" s="6" t="inlineStr">
        <is>
          <t>ISO 9001 — clause 10.2  |  Référence documentaire : QE-FNC-01  |  Version 1.0</t>
        </is>
      </c>
    </row>
    <row r="4" ht="20" customHeight="1">
      <c r="A4" s="7" t="inlineStr">
        <is>
          <t>1. IDENTIFICATION DE LA FICHE</t>
        </is>
      </c>
      <c r="B4" s="8" t="n"/>
      <c r="C4" s="8" t="n"/>
      <c r="D4" s="8" t="n"/>
      <c r="E4" s="8" t="n"/>
    </row>
    <row r="5">
      <c r="A5" s="9" t="inlineStr">
        <is>
          <t>Référence de la fiche</t>
        </is>
      </c>
      <c r="B5" s="10">
        <f>"NC-"&amp;TEXT(COUNTIF(Registre!$A$5:$A$204,"NC-*")+1,"000")</f>
        <v/>
      </c>
      <c r="C5" s="9" t="inlineStr">
        <is>
          <t>Date de détection</t>
        </is>
      </c>
      <c r="D5" s="11" t="n"/>
      <c r="E5" s="12" t="n"/>
    </row>
    <row r="6">
      <c r="A6" s="9" t="inlineStr">
        <is>
          <t>Déclarant</t>
        </is>
      </c>
      <c r="B6" s="13" t="n"/>
      <c r="C6" s="9" t="inlineStr">
        <is>
          <t>Processus concerné</t>
        </is>
      </c>
      <c r="D6" s="13" t="n"/>
      <c r="E6" s="12" t="n"/>
    </row>
    <row r="7">
      <c r="A7" s="9" t="inlineStr">
        <is>
          <t>Origine de l'écart</t>
        </is>
      </c>
      <c r="B7" s="13" t="n"/>
      <c r="C7" s="9" t="inlineStr">
        <is>
          <t>Type de non-conformité</t>
        </is>
      </c>
      <c r="D7" s="13" t="n"/>
      <c r="E7" s="12" t="n"/>
    </row>
    <row r="8">
      <c r="A8" s="9" t="inlineStr">
        <is>
          <t>Date de clôture</t>
        </is>
      </c>
      <c r="B8" s="11" t="n"/>
      <c r="C8" s="9" t="inlineStr">
        <is>
          <t>Criticité</t>
        </is>
      </c>
      <c r="D8" s="13" t="n"/>
      <c r="E8" s="12" t="n"/>
    </row>
    <row r="9">
      <c r="A9" s="9" t="inlineStr">
        <is>
          <t>Statut de la fiche</t>
        </is>
      </c>
      <c r="B9" s="13" t="n"/>
      <c r="C9" s="9" t="inlineStr">
        <is>
          <t>Efficacité vérifiée</t>
        </is>
      </c>
      <c r="D9" s="13" t="n"/>
      <c r="E9" s="12" t="n"/>
    </row>
    <row r="10" ht="20" customHeight="1">
      <c r="A10" s="7" t="inlineStr">
        <is>
          <t>2. DESCRIPTION DE L'ÉCART</t>
        </is>
      </c>
      <c r="B10" s="8" t="n"/>
      <c r="C10" s="8" t="n"/>
      <c r="D10" s="8" t="n"/>
      <c r="E10" s="8" t="n"/>
    </row>
    <row r="11" ht="60" customHeight="1">
      <c r="A11" s="9" t="inlineStr">
        <is>
          <t>Description factuelle de l'écart</t>
        </is>
      </c>
      <c r="B11" s="13" t="n"/>
      <c r="C11" s="14" t="n"/>
      <c r="D11" s="14" t="n"/>
      <c r="E11" s="15" t="n"/>
    </row>
    <row r="12">
      <c r="A12" s="9" t="inlineStr">
        <is>
          <t>Exigence / document de référence</t>
        </is>
      </c>
      <c r="B12" s="13" t="n"/>
      <c r="C12" s="15" t="n"/>
      <c r="D12" s="9" t="inlineStr">
        <is>
          <t>Production / lot / poste concerné</t>
        </is>
      </c>
      <c r="E12" s="13" t="n"/>
    </row>
    <row r="14" ht="20" customHeight="1">
      <c r="A14" s="7" t="inlineStr">
        <is>
          <t>3. ÉVALUATION DU RISQUE ET DE L'IMPACT</t>
        </is>
      </c>
      <c r="B14" s="8" t="n"/>
      <c r="C14" s="8" t="n"/>
      <c r="D14" s="8" t="n"/>
      <c r="E14" s="8" t="n"/>
    </row>
    <row r="15">
      <c r="A15" s="9" t="inlineStr">
        <is>
          <t>Impact client</t>
        </is>
      </c>
      <c r="B15" s="13" t="n"/>
      <c r="C15" s="9" t="inlineStr">
        <is>
          <t>Impact production</t>
        </is>
      </c>
      <c r="D15" s="13" t="n"/>
      <c r="E15" s="15" t="n"/>
    </row>
    <row r="16">
      <c r="A16" s="9" t="inlineStr">
        <is>
          <t>Gravité (1 à 5)</t>
        </is>
      </c>
      <c r="B16" s="13" t="n"/>
      <c r="C16" s="9" t="inlineStr">
        <is>
          <t>Occurrence (1 à 5)</t>
        </is>
      </c>
      <c r="D16" s="13" t="n"/>
      <c r="E16" s="15" t="n"/>
    </row>
    <row r="17">
      <c r="A17" s="9" t="inlineStr">
        <is>
          <t>Criticité calculée</t>
        </is>
      </c>
      <c r="B17" s="10">
        <f>IFERROR(IF(AND(ISNUMBER(B16),ISNUMBER(D16)),B16*D16,""),"")</f>
        <v/>
      </c>
      <c r="C17" s="9" t="inlineStr">
        <is>
          <t>Décision</t>
        </is>
      </c>
      <c r="D17" s="10">
        <f>IF(B17="","",IF(B17&gt;=15,"Traitement immédiat",IF(B17&gt;=8,"Action prioritaire","Traitement planifié")))</f>
        <v/>
      </c>
      <c r="E17" s="16" t="n"/>
    </row>
    <row r="19" ht="20" customHeight="1">
      <c r="A19" s="7" t="inlineStr">
        <is>
          <t>4. CORRECTION IMMÉDIATE  (traitement de l'effet)</t>
        </is>
      </c>
      <c r="B19" s="8" t="n"/>
      <c r="C19" s="8" t="n"/>
      <c r="D19" s="8" t="n"/>
      <c r="E19" s="8" t="n"/>
    </row>
    <row r="20">
      <c r="A20" s="9" t="inlineStr">
        <is>
          <t>Mesure de protection</t>
        </is>
      </c>
      <c r="B20" s="13" t="n"/>
      <c r="C20" s="14" t="n"/>
      <c r="D20" s="14" t="n"/>
      <c r="E20" s="15" t="n"/>
    </row>
    <row r="21">
      <c r="A21" s="9" t="inlineStr">
        <is>
          <t>Réalisée par</t>
        </is>
      </c>
      <c r="B21" s="13" t="n"/>
      <c r="C21" s="9" t="inlineStr">
        <is>
          <t>Date de la correction</t>
        </is>
      </c>
      <c r="D21" s="11" t="n"/>
      <c r="E21" s="15" t="n"/>
    </row>
    <row r="23" ht="20" customHeight="1">
      <c r="A23" s="7" t="inlineStr">
        <is>
          <t>5. ANALYSE DES CAUSES</t>
        </is>
      </c>
      <c r="B23" s="8" t="n"/>
      <c r="C23" s="8" t="n"/>
      <c r="D23" s="8" t="n"/>
      <c r="E23" s="8" t="n"/>
    </row>
    <row r="24">
      <c r="A24" s="9" t="inlineStr">
        <is>
          <t>Méthode utilisée</t>
        </is>
      </c>
      <c r="B24" s="13" t="n"/>
      <c r="C24" s="9" t="inlineStr">
        <is>
          <t>Cause racine retenue</t>
        </is>
      </c>
      <c r="D24" s="13" t="n"/>
      <c r="E24" s="15" t="n"/>
    </row>
    <row r="25" ht="60" customHeight="1">
      <c r="A25" s="9" t="inlineStr">
        <is>
          <t>Détail de l'analyse</t>
        </is>
      </c>
      <c r="B25" s="13" t="n"/>
      <c r="C25" s="14" t="n"/>
      <c r="D25" s="14" t="n"/>
      <c r="E25" s="15" t="n"/>
    </row>
    <row r="27" ht="20" customHeight="1">
      <c r="A27" s="7" t="inlineStr">
        <is>
          <t>6. ACTIONS CORRECTIVES  (traitement de la cause)</t>
        </is>
      </c>
      <c r="B27" s="8" t="n"/>
      <c r="C27" s="8" t="n"/>
      <c r="D27" s="8" t="n"/>
      <c r="E27" s="8" t="n"/>
    </row>
    <row r="28" ht="24" customHeight="1">
      <c r="A28" s="17" t="inlineStr">
        <is>
          <t>Action corrective</t>
        </is>
      </c>
      <c r="B28" s="17" t="inlineStr">
        <is>
          <t>Responsable</t>
        </is>
      </c>
      <c r="C28" s="17" t="inlineStr">
        <is>
          <t>Échéance</t>
        </is>
      </c>
      <c r="D28" s="17" t="inlineStr">
        <is>
          <t>Réalisée le</t>
        </is>
      </c>
      <c r="E28" s="17" t="inlineStr">
        <is>
          <t>Avancement</t>
        </is>
      </c>
    </row>
    <row r="29">
      <c r="A29" s="18" t="n"/>
      <c r="B29" s="18" t="n"/>
      <c r="C29" s="19" t="n"/>
      <c r="D29" s="19" t="n"/>
      <c r="E29" s="18" t="n"/>
    </row>
    <row r="30">
      <c r="A30" s="18" t="n"/>
      <c r="B30" s="18" t="n"/>
      <c r="C30" s="19" t="n"/>
      <c r="D30" s="19" t="n"/>
      <c r="E30" s="18" t="n"/>
    </row>
    <row r="31">
      <c r="A31" s="18" t="n"/>
      <c r="B31" s="18" t="n"/>
      <c r="C31" s="19" t="n"/>
      <c r="D31" s="19" t="n"/>
      <c r="E31" s="18" t="n"/>
    </row>
    <row r="32">
      <c r="A32" s="18" t="n"/>
      <c r="B32" s="18" t="n"/>
      <c r="C32" s="19" t="n"/>
      <c r="D32" s="19" t="n"/>
      <c r="E32" s="18" t="n"/>
    </row>
    <row r="33">
      <c r="A33" s="18" t="n"/>
      <c r="B33" s="18" t="n"/>
      <c r="C33" s="19" t="n"/>
      <c r="D33" s="19" t="n"/>
      <c r="E33" s="18" t="n"/>
    </row>
    <row r="35" ht="20" customHeight="1">
      <c r="A35" s="7" t="inlineStr">
        <is>
          <t>7. VÉRIFICATION DE L'EFFICACITÉ</t>
        </is>
      </c>
      <c r="B35" s="8" t="n"/>
      <c r="C35" s="8" t="n"/>
      <c r="D35" s="8" t="n"/>
      <c r="E35" s="8" t="n"/>
    </row>
    <row r="36">
      <c r="A36" s="9" t="inlineStr">
        <is>
          <t>Critère d'efficacité</t>
        </is>
      </c>
      <c r="B36" s="13" t="n"/>
      <c r="C36" s="14" t="n"/>
      <c r="D36" s="14" t="n"/>
      <c r="E36" s="15" t="n"/>
    </row>
    <row r="37">
      <c r="A37" s="9" t="inlineStr">
        <is>
          <t>Date de vérification</t>
        </is>
      </c>
      <c r="B37" s="11" t="n"/>
      <c r="C37" s="9" t="inlineStr">
        <is>
          <t>Résultat</t>
        </is>
      </c>
      <c r="D37" s="13" t="n"/>
      <c r="E37" s="15" t="n"/>
    </row>
    <row r="38" ht="34" customHeight="1">
      <c r="A38" s="9" t="inlineStr">
        <is>
          <t>Commentaire de clôture</t>
        </is>
      </c>
      <c r="B38" s="13" t="n"/>
      <c r="C38" s="14" t="n"/>
      <c r="D38" s="14" t="n"/>
      <c r="E38" s="15" t="n"/>
    </row>
    <row r="39">
      <c r="A39" s="9" t="inlineStr">
        <is>
          <t>Visa du pilote</t>
        </is>
      </c>
      <c r="B39" s="13" t="n"/>
      <c r="C39" s="9" t="inlineStr">
        <is>
          <t>Visa du responsable qualité</t>
        </is>
      </c>
      <c r="D39" s="13" t="n"/>
      <c r="E39" s="15" t="n"/>
    </row>
    <row r="41" ht="26" customHeight="1">
      <c r="A41" s="20" t="inlineStr">
        <is>
          <t>Pour archiver cette fiche : copiez les valeurs de cette page dans une ligne libre du Registre. La référence NC-xxx y sera reprise automatiquement.</t>
        </is>
      </c>
      <c r="B41" s="21" t="n"/>
      <c r="C41" s="21" t="n"/>
      <c r="D41" s="21" t="n"/>
      <c r="E41" s="21" t="n"/>
    </row>
  </sheetData>
  <sheetProtection selectLockedCells="0" selectUnlockedCells="0" sheet="1" objects="0" insertRows="0" insertHyperlinks="1" autoFilter="1" scenarios="0" formatColumns="1" deleteColumns="1" insertColumns="1" pivotTables="1" deleteRows="1" formatCells="0" formatRows="1" sort="1" password="C6AB"/>
  <mergeCells count="28">
    <mergeCell ref="A1:E1"/>
    <mergeCell ref="B20:E20"/>
    <mergeCell ref="B36:E36"/>
    <mergeCell ref="D21:E21"/>
    <mergeCell ref="B12:C12"/>
    <mergeCell ref="D6:E6"/>
    <mergeCell ref="A41:E41"/>
    <mergeCell ref="B25:E25"/>
    <mergeCell ref="D17:E17"/>
    <mergeCell ref="A27:E27"/>
    <mergeCell ref="D16:E16"/>
    <mergeCell ref="D7:E7"/>
    <mergeCell ref="A2:E2"/>
    <mergeCell ref="D37:E37"/>
    <mergeCell ref="B11:E11"/>
    <mergeCell ref="A23:E23"/>
    <mergeCell ref="A14:E14"/>
    <mergeCell ref="D9:E9"/>
    <mergeCell ref="D39:E39"/>
    <mergeCell ref="D8:E8"/>
    <mergeCell ref="A35:E35"/>
    <mergeCell ref="A4:E4"/>
    <mergeCell ref="D24:E24"/>
    <mergeCell ref="D15:E15"/>
    <mergeCell ref="A10:E10"/>
    <mergeCell ref="D5:E5"/>
    <mergeCell ref="A19:E19"/>
    <mergeCell ref="B38:E38"/>
  </mergeCells>
  <dataValidations count="8">
    <dataValidation sqref="B16 D16" showDropDown="0" showInputMessage="0" showErrorMessage="1" allowBlank="1" errorTitle="Valeur invalide" error="Saisissez un nombre entier de 1 à 5." type="whole" operator="between">
      <formula1>1</formula1>
      <formula2>5</formula2>
    </dataValidation>
    <dataValidation sqref="B9" showDropDown="0" showInputMessage="0" showErrorMessage="0" allowBlank="1" errorTitle="Valeur non autorisée" error="Choisissez une valeur dans la liste déroulante." type="list">
      <formula1>=lst_Statut</formula1>
    </dataValidation>
    <dataValidation sqref="D6" showDropDown="0" showInputMessage="0" showErrorMessage="0" allowBlank="1" errorTitle="Valeur non autorisée" error="Choisissez une valeur dans la liste déroulante." type="list">
      <formula1>=lst_Processus</formula1>
    </dataValidation>
    <dataValidation sqref="B7" showDropDown="0" showInputMessage="0" showErrorMessage="0" allowBlank="1" errorTitle="Valeur non autorisée" error="Choisissez une valeur dans la liste déroulante." type="list">
      <formula1>=lst_Origine</formula1>
    </dataValidation>
    <dataValidation sqref="D7" showDropDown="0" showInputMessage="0" showErrorMessage="0" allowBlank="1" errorTitle="Valeur non autorisée" error="Choisissez une valeur dans la liste déroulante." type="list">
      <formula1>=lst_Type</formula1>
    </dataValidation>
    <dataValidation sqref="D8" showDropDown="0" showInputMessage="0" showErrorMessage="0" allowBlank="1" errorTitle="Valeur non autorisée" error="Choisissez une valeur dans la liste déroulante." type="list">
      <formula1>=lst_Criticite</formula1>
    </dataValidation>
    <dataValidation sqref="B24" showDropDown="0" showInputMessage="0" showErrorMessage="0" allowBlank="1" type="list">
      <formula1>=lst_Methode</formula1>
    </dataValidation>
    <dataValidation sqref="D37" showDropDown="0" showInputMessage="0" showErrorMessage="0" allowBlank="1" type="list">
      <formula1>=lst_Efficacite</formula1>
    </dataValidation>
  </dataValidations>
  <printOptions horizontalCentered="1"/>
  <pageMargins left="0.5" right="0.5" top="0.7" bottom="0.7" header="0.5" footer="0.5"/>
  <pageSetup orientation="portrait" paperSize="9" fitToHeight="0" fitToWidth="1"/>
  <headerFooter>
    <oddHeader>&amp;R&amp;D</oddHeader>
    <oddFooter>&amp;LQualitExpert — Fiche de non conformité&amp;RPage &amp;P sur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V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8" customWidth="1" min="3" max="3"/>
    <col width="18" customWidth="1" min="4" max="4"/>
    <col width="18" customWidth="1" min="5" max="5"/>
    <col width="16" customWidth="1" min="6" max="6"/>
    <col width="40" customWidth="1" min="7" max="7"/>
    <col width="26" customWidth="1" min="8" max="8"/>
    <col width="11" customWidth="1" min="9" max="9"/>
    <col width="9" customWidth="1" min="10" max="10"/>
    <col width="11" customWidth="1" min="11" max="11"/>
    <col width="8" customWidth="1" min="12" max="12"/>
    <col width="30" customWidth="1" min="13" max="13"/>
    <col width="30" customWidth="1" min="14" max="14"/>
    <col width="34" customWidth="1" min="15" max="15"/>
    <col width="16" customWidth="1" min="16" max="16"/>
    <col width="12" customWidth="1" min="17" max="17"/>
    <col width="22" customWidth="1" min="18" max="18"/>
    <col width="12" customWidth="1" min="19" max="19"/>
    <col width="13" customWidth="1" min="20" max="20"/>
    <col width="9" customWidth="1" min="21" max="21"/>
    <col width="14" customWidth="1" min="22" max="22"/>
  </cols>
  <sheetData>
    <row r="1" ht="30" customHeight="1">
      <c r="A1" s="5" t="inlineStr">
        <is>
          <t>REGISTRE DES NON-CONFORMITÉS</t>
        </is>
      </c>
    </row>
    <row r="2" ht="16" customHeight="1">
      <c r="A2" s="6" t="inlineStr">
        <is>
          <t>Saisissez une ligne par écart. Les colonnes grisées se calculent automatiquement.</t>
        </is>
      </c>
    </row>
    <row r="4" ht="34" customHeight="1">
      <c r="A4" s="22" t="inlineStr">
        <is>
          <t>Référence</t>
        </is>
      </c>
      <c r="B4" s="22" t="inlineStr">
        <is>
          <t>Date détection</t>
        </is>
      </c>
      <c r="C4" s="22" t="inlineStr">
        <is>
          <t>Origine</t>
        </is>
      </c>
      <c r="D4" s="22" t="inlineStr">
        <is>
          <t>Processus</t>
        </is>
      </c>
      <c r="E4" s="22" t="inlineStr">
        <is>
          <t>Type</t>
        </is>
      </c>
      <c r="F4" s="22" t="inlineStr">
        <is>
          <t>Déclarant</t>
        </is>
      </c>
      <c r="G4" s="22" t="inlineStr">
        <is>
          <t>Description de l'écart</t>
        </is>
      </c>
      <c r="H4" s="22" t="inlineStr">
        <is>
          <t>Exigence de référence</t>
        </is>
      </c>
      <c r="I4" s="22" t="inlineStr">
        <is>
          <t>Criticité</t>
        </is>
      </c>
      <c r="J4" s="22" t="inlineStr">
        <is>
          <t>Gravité</t>
        </is>
      </c>
      <c r="K4" s="22" t="inlineStr">
        <is>
          <t>Occurrence</t>
        </is>
      </c>
      <c r="L4" s="22" t="inlineStr">
        <is>
          <t>Score</t>
        </is>
      </c>
      <c r="M4" s="22" t="inlineStr">
        <is>
          <t>Correction immédiate</t>
        </is>
      </c>
      <c r="N4" s="22" t="inlineStr">
        <is>
          <t>Cause racine</t>
        </is>
      </c>
      <c r="O4" s="22" t="inlineStr">
        <is>
          <t>Action corrective</t>
        </is>
      </c>
      <c r="P4" s="22" t="inlineStr">
        <is>
          <t>Responsable</t>
        </is>
      </c>
      <c r="Q4" s="22" t="inlineStr">
        <is>
          <t>Échéance</t>
        </is>
      </c>
      <c r="R4" s="22" t="inlineStr">
        <is>
          <t>Statut</t>
        </is>
      </c>
      <c r="S4" s="22" t="inlineStr">
        <is>
          <t>Efficace</t>
        </is>
      </c>
      <c r="T4" s="22" t="inlineStr">
        <is>
          <t>Date clôture</t>
        </is>
      </c>
      <c r="U4" s="22" t="inlineStr">
        <is>
          <t>Délai (j)</t>
        </is>
      </c>
      <c r="V4" s="22" t="inlineStr">
        <is>
          <t>Relance</t>
        </is>
      </c>
    </row>
    <row r="5" ht="30" customHeight="1">
      <c r="A5" s="23">
        <f>IF(COUNTA(B5:G5)=0,"","NC-"&amp;TEXT(ROW()-4,"000"))</f>
        <v/>
      </c>
      <c r="B5" s="24" t="n"/>
      <c r="C5" s="25" t="n"/>
      <c r="D5" s="25" t="n"/>
      <c r="E5" s="25" t="n"/>
      <c r="F5" s="25" t="n"/>
      <c r="G5" s="25" t="n"/>
      <c r="H5" s="25" t="n"/>
      <c r="I5" s="25" t="n"/>
      <c r="J5" s="26" t="n"/>
      <c r="K5" s="26" t="n"/>
      <c r="L5" s="23">
        <f>IFERROR(IF(AND(ISNUMBER(J5),ISNUMBER(K5)),J5*K5,""),"")</f>
        <v/>
      </c>
      <c r="M5" s="25" t="n"/>
      <c r="N5" s="25" t="n"/>
      <c r="O5" s="25" t="n"/>
      <c r="P5" s="25" t="n"/>
      <c r="Q5" s="24" t="n"/>
      <c r="R5" s="25" t="n"/>
      <c r="S5" s="25" t="n"/>
      <c r="T5" s="24" t="n"/>
      <c r="U5" s="27">
        <f>IFERROR(IF(AND(ISNUMBER(B5),ISNUMBER(T5)),T5-B5,IF(ISNUMBER(B5),TODAY()-B5,"")),"")</f>
        <v/>
      </c>
      <c r="V5" s="28">
        <f>IFERROR(IF(OR(NOT(ISNUMBER(Q5)),R5="Clôturée"),"",IF(Q5&lt;TODAY(),"EN RETARD",IF(Q5-TODAY()&lt;=7,"Sous 7 jours",""))),"")</f>
        <v/>
      </c>
    </row>
    <row r="6" ht="30" customHeight="1">
      <c r="A6" s="23">
        <f>IF(COUNTA(B6:G6)=0,"","NC-"&amp;TEXT(ROW()-4,"000"))</f>
        <v/>
      </c>
      <c r="B6" s="24" t="n"/>
      <c r="C6" s="25" t="n"/>
      <c r="D6" s="25" t="n"/>
      <c r="E6" s="25" t="n"/>
      <c r="F6" s="25" t="n"/>
      <c r="G6" s="25" t="n"/>
      <c r="H6" s="25" t="n"/>
      <c r="I6" s="25" t="n"/>
      <c r="J6" s="26" t="n"/>
      <c r="K6" s="26" t="n"/>
      <c r="L6" s="23">
        <f>IFERROR(IF(AND(ISNUMBER(J6),ISNUMBER(K6)),J6*K6,""),"")</f>
        <v/>
      </c>
      <c r="M6" s="25" t="n"/>
      <c r="N6" s="25" t="n"/>
      <c r="O6" s="25" t="n"/>
      <c r="P6" s="25" t="n"/>
      <c r="Q6" s="24" t="n"/>
      <c r="R6" s="25" t="n"/>
      <c r="S6" s="25" t="n"/>
      <c r="T6" s="24" t="n"/>
      <c r="U6" s="27">
        <f>IFERROR(IF(AND(ISNUMBER(B6),ISNUMBER(T6)),T6-B6,IF(ISNUMBER(B6),TODAY()-B6,"")),"")</f>
        <v/>
      </c>
      <c r="V6" s="28">
        <f>IFERROR(IF(OR(NOT(ISNUMBER(Q6)),R6="Clôturée"),"",IF(Q6&lt;TODAY(),"EN RETARD",IF(Q6-TODAY()&lt;=7,"Sous 7 jours",""))),"")</f>
        <v/>
      </c>
    </row>
    <row r="7" ht="30" customHeight="1">
      <c r="A7" s="23">
        <f>IF(COUNTA(B7:G7)=0,"","NC-"&amp;TEXT(ROW()-4,"000"))</f>
        <v/>
      </c>
      <c r="B7" s="24" t="n"/>
      <c r="C7" s="25" t="n"/>
      <c r="D7" s="25" t="n"/>
      <c r="E7" s="25" t="n"/>
      <c r="F7" s="25" t="n"/>
      <c r="G7" s="25" t="n"/>
      <c r="H7" s="25" t="n"/>
      <c r="I7" s="25" t="n"/>
      <c r="J7" s="26" t="n"/>
      <c r="K7" s="26" t="n"/>
      <c r="L7" s="23">
        <f>IFERROR(IF(AND(ISNUMBER(J7),ISNUMBER(K7)),J7*K7,""),"")</f>
        <v/>
      </c>
      <c r="M7" s="25" t="n"/>
      <c r="N7" s="25" t="n"/>
      <c r="O7" s="25" t="n"/>
      <c r="P7" s="25" t="n"/>
      <c r="Q7" s="24" t="n"/>
      <c r="R7" s="25" t="n"/>
      <c r="S7" s="25" t="n"/>
      <c r="T7" s="24" t="n"/>
      <c r="U7" s="27">
        <f>IFERROR(IF(AND(ISNUMBER(B7),ISNUMBER(T7)),T7-B7,IF(ISNUMBER(B7),TODAY()-B7,"")),"")</f>
        <v/>
      </c>
      <c r="V7" s="28">
        <f>IFERROR(IF(OR(NOT(ISNUMBER(Q7)),R7="Clôturée"),"",IF(Q7&lt;TODAY(),"EN RETARD",IF(Q7-TODAY()&lt;=7,"Sous 7 jours",""))),"")</f>
        <v/>
      </c>
    </row>
    <row r="8" ht="30" customHeight="1">
      <c r="A8" s="23">
        <f>IF(COUNTA(B8:G8)=0,"","NC-"&amp;TEXT(ROW()-4,"000"))</f>
        <v/>
      </c>
      <c r="B8" s="24" t="n"/>
      <c r="C8" s="25" t="n"/>
      <c r="D8" s="25" t="n"/>
      <c r="E8" s="25" t="n"/>
      <c r="F8" s="25" t="n"/>
      <c r="G8" s="25" t="n"/>
      <c r="H8" s="25" t="n"/>
      <c r="I8" s="25" t="n"/>
      <c r="J8" s="26" t="n"/>
      <c r="K8" s="26" t="n"/>
      <c r="L8" s="23">
        <f>IFERROR(IF(AND(ISNUMBER(J8),ISNUMBER(K8)),J8*K8,""),"")</f>
        <v/>
      </c>
      <c r="M8" s="25" t="n"/>
      <c r="N8" s="25" t="n"/>
      <c r="O8" s="25" t="n"/>
      <c r="P8" s="25" t="n"/>
      <c r="Q8" s="24" t="n"/>
      <c r="R8" s="25" t="n"/>
      <c r="S8" s="25" t="n"/>
      <c r="T8" s="24" t="n"/>
      <c r="U8" s="27">
        <f>IFERROR(IF(AND(ISNUMBER(B8),ISNUMBER(T8)),T8-B8,IF(ISNUMBER(B8),TODAY()-B8,"")),"")</f>
        <v/>
      </c>
      <c r="V8" s="28">
        <f>IFERROR(IF(OR(NOT(ISNUMBER(Q8)),R8="Clôturée"),"",IF(Q8&lt;TODAY(),"EN RETARD",IF(Q8-TODAY()&lt;=7,"Sous 7 jours",""))),"")</f>
        <v/>
      </c>
    </row>
    <row r="9" ht="30" customHeight="1">
      <c r="A9" s="23">
        <f>IF(COUNTA(B9:G9)=0,"","NC-"&amp;TEXT(ROW()-4,"000"))</f>
        <v/>
      </c>
      <c r="B9" s="24" t="n"/>
      <c r="C9" s="25" t="n"/>
      <c r="D9" s="25" t="n"/>
      <c r="E9" s="25" t="n"/>
      <c r="F9" s="25" t="n"/>
      <c r="G9" s="25" t="n"/>
      <c r="H9" s="25" t="n"/>
      <c r="I9" s="25" t="n"/>
      <c r="J9" s="26" t="n"/>
      <c r="K9" s="26" t="n"/>
      <c r="L9" s="23">
        <f>IFERROR(IF(AND(ISNUMBER(J9),ISNUMBER(K9)),J9*K9,""),"")</f>
        <v/>
      </c>
      <c r="M9" s="25" t="n"/>
      <c r="N9" s="25" t="n"/>
      <c r="O9" s="25" t="n"/>
      <c r="P9" s="25" t="n"/>
      <c r="Q9" s="24" t="n"/>
      <c r="R9" s="25" t="n"/>
      <c r="S9" s="25" t="n"/>
      <c r="T9" s="24" t="n"/>
      <c r="U9" s="27">
        <f>IFERROR(IF(AND(ISNUMBER(B9),ISNUMBER(T9)),T9-B9,IF(ISNUMBER(B9),TODAY()-B9,"")),"")</f>
        <v/>
      </c>
      <c r="V9" s="28">
        <f>IFERROR(IF(OR(NOT(ISNUMBER(Q9)),R9="Clôturée"),"",IF(Q9&lt;TODAY(),"EN RETARD",IF(Q9-TODAY()&lt;=7,"Sous 7 jours",""))),"")</f>
        <v/>
      </c>
    </row>
    <row r="10" ht="30" customHeight="1">
      <c r="A10" s="23">
        <f>IF(COUNTA(B10:G10)=0,"","NC-"&amp;TEXT(ROW()-4,"000"))</f>
        <v/>
      </c>
      <c r="B10" s="24" t="n"/>
      <c r="C10" s="25" t="n"/>
      <c r="D10" s="25" t="n"/>
      <c r="E10" s="25" t="n"/>
      <c r="F10" s="25" t="n"/>
      <c r="G10" s="25" t="n"/>
      <c r="H10" s="25" t="n"/>
      <c r="I10" s="25" t="n"/>
      <c r="J10" s="26" t="n"/>
      <c r="K10" s="26" t="n"/>
      <c r="L10" s="23">
        <f>IFERROR(IF(AND(ISNUMBER(J10),ISNUMBER(K10)),J10*K10,""),"")</f>
        <v/>
      </c>
      <c r="M10" s="25" t="n"/>
      <c r="N10" s="25" t="n"/>
      <c r="O10" s="25" t="n"/>
      <c r="P10" s="25" t="n"/>
      <c r="Q10" s="24" t="n"/>
      <c r="R10" s="25" t="n"/>
      <c r="S10" s="25" t="n"/>
      <c r="T10" s="24" t="n"/>
      <c r="U10" s="27">
        <f>IFERROR(IF(AND(ISNUMBER(B10),ISNUMBER(T10)),T10-B10,IF(ISNUMBER(B10),TODAY()-B10,"")),"")</f>
        <v/>
      </c>
      <c r="V10" s="28">
        <f>IFERROR(IF(OR(NOT(ISNUMBER(Q10)),R10="Clôturée"),"",IF(Q10&lt;TODAY(),"EN RETARD",IF(Q10-TODAY()&lt;=7,"Sous 7 jours",""))),"")</f>
        <v/>
      </c>
    </row>
    <row r="11" ht="30" customHeight="1">
      <c r="A11" s="23">
        <f>IF(COUNTA(B11:G11)=0,"","NC-"&amp;TEXT(ROW()-4,"000"))</f>
        <v/>
      </c>
      <c r="B11" s="24" t="n"/>
      <c r="C11" s="25" t="n"/>
      <c r="D11" s="25" t="n"/>
      <c r="E11" s="25" t="n"/>
      <c r="F11" s="25" t="n"/>
      <c r="G11" s="25" t="n"/>
      <c r="H11" s="25" t="n"/>
      <c r="I11" s="25" t="n"/>
      <c r="J11" s="26" t="n"/>
      <c r="K11" s="26" t="n"/>
      <c r="L11" s="23">
        <f>IFERROR(IF(AND(ISNUMBER(J11),ISNUMBER(K11)),J11*K11,""),"")</f>
        <v/>
      </c>
      <c r="M11" s="25" t="n"/>
      <c r="N11" s="25" t="n"/>
      <c r="O11" s="25" t="n"/>
      <c r="P11" s="25" t="n"/>
      <c r="Q11" s="24" t="n"/>
      <c r="R11" s="25" t="n"/>
      <c r="S11" s="25" t="n"/>
      <c r="T11" s="24" t="n"/>
      <c r="U11" s="27">
        <f>IFERROR(IF(AND(ISNUMBER(B11),ISNUMBER(T11)),T11-B11,IF(ISNUMBER(B11),TODAY()-B11,"")),"")</f>
        <v/>
      </c>
      <c r="V11" s="28">
        <f>IFERROR(IF(OR(NOT(ISNUMBER(Q11)),R11="Clôturée"),"",IF(Q11&lt;TODAY(),"EN RETARD",IF(Q11-TODAY()&lt;=7,"Sous 7 jours",""))),"")</f>
        <v/>
      </c>
    </row>
    <row r="12" ht="30" customHeight="1">
      <c r="A12" s="23">
        <f>IF(COUNTA(B12:G12)=0,"","NC-"&amp;TEXT(ROW()-4,"000"))</f>
        <v/>
      </c>
      <c r="B12" s="24" t="n"/>
      <c r="C12" s="25" t="n"/>
      <c r="D12" s="25" t="n"/>
      <c r="E12" s="25" t="n"/>
      <c r="F12" s="25" t="n"/>
      <c r="G12" s="25" t="n"/>
      <c r="H12" s="25" t="n"/>
      <c r="I12" s="25" t="n"/>
      <c r="J12" s="26" t="n"/>
      <c r="K12" s="26" t="n"/>
      <c r="L12" s="23">
        <f>IFERROR(IF(AND(ISNUMBER(J12),ISNUMBER(K12)),J12*K12,""),"")</f>
        <v/>
      </c>
      <c r="M12" s="25" t="n"/>
      <c r="N12" s="25" t="n"/>
      <c r="O12" s="25" t="n"/>
      <c r="P12" s="25" t="n"/>
      <c r="Q12" s="24" t="n"/>
      <c r="R12" s="25" t="n"/>
      <c r="S12" s="25" t="n"/>
      <c r="T12" s="24" t="n"/>
      <c r="U12" s="27">
        <f>IFERROR(IF(AND(ISNUMBER(B12),ISNUMBER(T12)),T12-B12,IF(ISNUMBER(B12),TODAY()-B12,"")),"")</f>
        <v/>
      </c>
      <c r="V12" s="28">
        <f>IFERROR(IF(OR(NOT(ISNUMBER(Q12)),R12="Clôturée"),"",IF(Q12&lt;TODAY(),"EN RETARD",IF(Q12-TODAY()&lt;=7,"Sous 7 jours",""))),"")</f>
        <v/>
      </c>
    </row>
    <row r="13" ht="30" customHeight="1">
      <c r="A13" s="23">
        <f>IF(COUNTA(B13:G13)=0,"","NC-"&amp;TEXT(ROW()-4,"000"))</f>
        <v/>
      </c>
      <c r="B13" s="24" t="n"/>
      <c r="C13" s="25" t="n"/>
      <c r="D13" s="25" t="n"/>
      <c r="E13" s="25" t="n"/>
      <c r="F13" s="25" t="n"/>
      <c r="G13" s="25" t="n"/>
      <c r="H13" s="25" t="n"/>
      <c r="I13" s="25" t="n"/>
      <c r="J13" s="26" t="n"/>
      <c r="K13" s="26" t="n"/>
      <c r="L13" s="23">
        <f>IFERROR(IF(AND(ISNUMBER(J13),ISNUMBER(K13)),J13*K13,""),"")</f>
        <v/>
      </c>
      <c r="M13" s="25" t="n"/>
      <c r="N13" s="25" t="n"/>
      <c r="O13" s="25" t="n"/>
      <c r="P13" s="25" t="n"/>
      <c r="Q13" s="24" t="n"/>
      <c r="R13" s="25" t="n"/>
      <c r="S13" s="25" t="n"/>
      <c r="T13" s="24" t="n"/>
      <c r="U13" s="27">
        <f>IFERROR(IF(AND(ISNUMBER(B13),ISNUMBER(T13)),T13-B13,IF(ISNUMBER(B13),TODAY()-B13,"")),"")</f>
        <v/>
      </c>
      <c r="V13" s="28">
        <f>IFERROR(IF(OR(NOT(ISNUMBER(Q13)),R13="Clôturée"),"",IF(Q13&lt;TODAY(),"EN RETARD",IF(Q13-TODAY()&lt;=7,"Sous 7 jours",""))),"")</f>
        <v/>
      </c>
    </row>
    <row r="14" ht="30" customHeight="1">
      <c r="A14" s="23">
        <f>IF(COUNTA(B14:G14)=0,"","NC-"&amp;TEXT(ROW()-4,"000"))</f>
        <v/>
      </c>
      <c r="B14" s="24" t="n"/>
      <c r="C14" s="25" t="n"/>
      <c r="D14" s="25" t="n"/>
      <c r="E14" s="25" t="n"/>
      <c r="F14" s="25" t="n"/>
      <c r="G14" s="25" t="n"/>
      <c r="H14" s="25" t="n"/>
      <c r="I14" s="25" t="n"/>
      <c r="J14" s="26" t="n"/>
      <c r="K14" s="26" t="n"/>
      <c r="L14" s="23">
        <f>IFERROR(IF(AND(ISNUMBER(J14),ISNUMBER(K14)),J14*K14,""),"")</f>
        <v/>
      </c>
      <c r="M14" s="25" t="n"/>
      <c r="N14" s="25" t="n"/>
      <c r="O14" s="25" t="n"/>
      <c r="P14" s="25" t="n"/>
      <c r="Q14" s="24" t="n"/>
      <c r="R14" s="25" t="n"/>
      <c r="S14" s="25" t="n"/>
      <c r="T14" s="24" t="n"/>
      <c r="U14" s="27">
        <f>IFERROR(IF(AND(ISNUMBER(B14),ISNUMBER(T14)),T14-B14,IF(ISNUMBER(B14),TODAY()-B14,"")),"")</f>
        <v/>
      </c>
      <c r="V14" s="28">
        <f>IFERROR(IF(OR(NOT(ISNUMBER(Q14)),R14="Clôturée"),"",IF(Q14&lt;TODAY(),"EN RETARD",IF(Q14-TODAY()&lt;=7,"Sous 7 jours",""))),"")</f>
        <v/>
      </c>
    </row>
    <row r="15" ht="30" customHeight="1">
      <c r="A15" s="23">
        <f>IF(COUNTA(B15:G15)=0,"","NC-"&amp;TEXT(ROW()-4,"000"))</f>
        <v/>
      </c>
      <c r="B15" s="24" t="n"/>
      <c r="C15" s="25" t="n"/>
      <c r="D15" s="25" t="n"/>
      <c r="E15" s="25" t="n"/>
      <c r="F15" s="25" t="n"/>
      <c r="G15" s="25" t="n"/>
      <c r="H15" s="25" t="n"/>
      <c r="I15" s="25" t="n"/>
      <c r="J15" s="26" t="n"/>
      <c r="K15" s="26" t="n"/>
      <c r="L15" s="23">
        <f>IFERROR(IF(AND(ISNUMBER(J15),ISNUMBER(K15)),J15*K15,""),"")</f>
        <v/>
      </c>
      <c r="M15" s="25" t="n"/>
      <c r="N15" s="25" t="n"/>
      <c r="O15" s="25" t="n"/>
      <c r="P15" s="25" t="n"/>
      <c r="Q15" s="24" t="n"/>
      <c r="R15" s="25" t="n"/>
      <c r="S15" s="25" t="n"/>
      <c r="T15" s="24" t="n"/>
      <c r="U15" s="27">
        <f>IFERROR(IF(AND(ISNUMBER(B15),ISNUMBER(T15)),T15-B15,IF(ISNUMBER(B15),TODAY()-B15,"")),"")</f>
        <v/>
      </c>
      <c r="V15" s="28">
        <f>IFERROR(IF(OR(NOT(ISNUMBER(Q15)),R15="Clôturée"),"",IF(Q15&lt;TODAY(),"EN RETARD",IF(Q15-TODAY()&lt;=7,"Sous 7 jours",""))),"")</f>
        <v/>
      </c>
    </row>
    <row r="16" ht="30" customHeight="1">
      <c r="A16" s="23">
        <f>IF(COUNTA(B16:G16)=0,"","NC-"&amp;TEXT(ROW()-4,"000"))</f>
        <v/>
      </c>
      <c r="B16" s="24" t="n"/>
      <c r="C16" s="25" t="n"/>
      <c r="D16" s="25" t="n"/>
      <c r="E16" s="25" t="n"/>
      <c r="F16" s="25" t="n"/>
      <c r="G16" s="25" t="n"/>
      <c r="H16" s="25" t="n"/>
      <c r="I16" s="25" t="n"/>
      <c r="J16" s="26" t="n"/>
      <c r="K16" s="26" t="n"/>
      <c r="L16" s="23">
        <f>IFERROR(IF(AND(ISNUMBER(J16),ISNUMBER(K16)),J16*K16,""),"")</f>
        <v/>
      </c>
      <c r="M16" s="25" t="n"/>
      <c r="N16" s="25" t="n"/>
      <c r="O16" s="25" t="n"/>
      <c r="P16" s="25" t="n"/>
      <c r="Q16" s="24" t="n"/>
      <c r="R16" s="25" t="n"/>
      <c r="S16" s="25" t="n"/>
      <c r="T16" s="24" t="n"/>
      <c r="U16" s="27">
        <f>IFERROR(IF(AND(ISNUMBER(B16),ISNUMBER(T16)),T16-B16,IF(ISNUMBER(B16),TODAY()-B16,"")),"")</f>
        <v/>
      </c>
      <c r="V16" s="28">
        <f>IFERROR(IF(OR(NOT(ISNUMBER(Q16)),R16="Clôturée"),"",IF(Q16&lt;TODAY(),"EN RETARD",IF(Q16-TODAY()&lt;=7,"Sous 7 jours",""))),"")</f>
        <v/>
      </c>
    </row>
    <row r="17" ht="30" customHeight="1">
      <c r="A17" s="23">
        <f>IF(COUNTA(B17:G17)=0,"","NC-"&amp;TEXT(ROW()-4,"000"))</f>
        <v/>
      </c>
      <c r="B17" s="24" t="n"/>
      <c r="C17" s="25" t="n"/>
      <c r="D17" s="25" t="n"/>
      <c r="E17" s="25" t="n"/>
      <c r="F17" s="25" t="n"/>
      <c r="G17" s="25" t="n"/>
      <c r="H17" s="25" t="n"/>
      <c r="I17" s="25" t="n"/>
      <c r="J17" s="26" t="n"/>
      <c r="K17" s="26" t="n"/>
      <c r="L17" s="23">
        <f>IFERROR(IF(AND(ISNUMBER(J17),ISNUMBER(K17)),J17*K17,""),"")</f>
        <v/>
      </c>
      <c r="M17" s="25" t="n"/>
      <c r="N17" s="25" t="n"/>
      <c r="O17" s="25" t="n"/>
      <c r="P17" s="25" t="n"/>
      <c r="Q17" s="24" t="n"/>
      <c r="R17" s="25" t="n"/>
      <c r="S17" s="25" t="n"/>
      <c r="T17" s="24" t="n"/>
      <c r="U17" s="27">
        <f>IFERROR(IF(AND(ISNUMBER(B17),ISNUMBER(T17)),T17-B17,IF(ISNUMBER(B17),TODAY()-B17,"")),"")</f>
        <v/>
      </c>
      <c r="V17" s="28">
        <f>IFERROR(IF(OR(NOT(ISNUMBER(Q17)),R17="Clôturée"),"",IF(Q17&lt;TODAY(),"EN RETARD",IF(Q17-TODAY()&lt;=7,"Sous 7 jours",""))),"")</f>
        <v/>
      </c>
    </row>
    <row r="18" ht="30" customHeight="1">
      <c r="A18" s="23">
        <f>IF(COUNTA(B18:G18)=0,"","NC-"&amp;TEXT(ROW()-4,"000"))</f>
        <v/>
      </c>
      <c r="B18" s="24" t="n"/>
      <c r="C18" s="25" t="n"/>
      <c r="D18" s="25" t="n"/>
      <c r="E18" s="25" t="n"/>
      <c r="F18" s="25" t="n"/>
      <c r="G18" s="25" t="n"/>
      <c r="H18" s="25" t="n"/>
      <c r="I18" s="25" t="n"/>
      <c r="J18" s="26" t="n"/>
      <c r="K18" s="26" t="n"/>
      <c r="L18" s="23">
        <f>IFERROR(IF(AND(ISNUMBER(J18),ISNUMBER(K18)),J18*K18,""),"")</f>
        <v/>
      </c>
      <c r="M18" s="25" t="n"/>
      <c r="N18" s="25" t="n"/>
      <c r="O18" s="25" t="n"/>
      <c r="P18" s="25" t="n"/>
      <c r="Q18" s="24" t="n"/>
      <c r="R18" s="25" t="n"/>
      <c r="S18" s="25" t="n"/>
      <c r="T18" s="24" t="n"/>
      <c r="U18" s="27">
        <f>IFERROR(IF(AND(ISNUMBER(B18),ISNUMBER(T18)),T18-B18,IF(ISNUMBER(B18),TODAY()-B18,"")),"")</f>
        <v/>
      </c>
      <c r="V18" s="28">
        <f>IFERROR(IF(OR(NOT(ISNUMBER(Q18)),R18="Clôturée"),"",IF(Q18&lt;TODAY(),"EN RETARD",IF(Q18-TODAY()&lt;=7,"Sous 7 jours",""))),"")</f>
        <v/>
      </c>
    </row>
    <row r="19" ht="30" customHeight="1">
      <c r="A19" s="23">
        <f>IF(COUNTA(B19:G19)=0,"","NC-"&amp;TEXT(ROW()-4,"000"))</f>
        <v/>
      </c>
      <c r="B19" s="24" t="n"/>
      <c r="C19" s="25" t="n"/>
      <c r="D19" s="25" t="n"/>
      <c r="E19" s="25" t="n"/>
      <c r="F19" s="25" t="n"/>
      <c r="G19" s="25" t="n"/>
      <c r="H19" s="25" t="n"/>
      <c r="I19" s="25" t="n"/>
      <c r="J19" s="26" t="n"/>
      <c r="K19" s="26" t="n"/>
      <c r="L19" s="23">
        <f>IFERROR(IF(AND(ISNUMBER(J19),ISNUMBER(K19)),J19*K19,""),"")</f>
        <v/>
      </c>
      <c r="M19" s="25" t="n"/>
      <c r="N19" s="25" t="n"/>
      <c r="O19" s="25" t="n"/>
      <c r="P19" s="25" t="n"/>
      <c r="Q19" s="24" t="n"/>
      <c r="R19" s="25" t="n"/>
      <c r="S19" s="25" t="n"/>
      <c r="T19" s="24" t="n"/>
      <c r="U19" s="27">
        <f>IFERROR(IF(AND(ISNUMBER(B19),ISNUMBER(T19)),T19-B19,IF(ISNUMBER(B19),TODAY()-B19,"")),"")</f>
        <v/>
      </c>
      <c r="V19" s="28">
        <f>IFERROR(IF(OR(NOT(ISNUMBER(Q19)),R19="Clôturée"),"",IF(Q19&lt;TODAY(),"EN RETARD",IF(Q19-TODAY()&lt;=7,"Sous 7 jours",""))),"")</f>
        <v/>
      </c>
    </row>
    <row r="20" ht="30" customHeight="1">
      <c r="A20" s="23">
        <f>IF(COUNTA(B20:G20)=0,"","NC-"&amp;TEXT(ROW()-4,"000"))</f>
        <v/>
      </c>
      <c r="B20" s="24" t="n"/>
      <c r="C20" s="25" t="n"/>
      <c r="D20" s="25" t="n"/>
      <c r="E20" s="25" t="n"/>
      <c r="F20" s="25" t="n"/>
      <c r="G20" s="25" t="n"/>
      <c r="H20" s="25" t="n"/>
      <c r="I20" s="25" t="n"/>
      <c r="J20" s="26" t="n"/>
      <c r="K20" s="26" t="n"/>
      <c r="L20" s="23">
        <f>IFERROR(IF(AND(ISNUMBER(J20),ISNUMBER(K20)),J20*K20,""),"")</f>
        <v/>
      </c>
      <c r="M20" s="25" t="n"/>
      <c r="N20" s="25" t="n"/>
      <c r="O20" s="25" t="n"/>
      <c r="P20" s="25" t="n"/>
      <c r="Q20" s="24" t="n"/>
      <c r="R20" s="25" t="n"/>
      <c r="S20" s="25" t="n"/>
      <c r="T20" s="24" t="n"/>
      <c r="U20" s="27">
        <f>IFERROR(IF(AND(ISNUMBER(B20),ISNUMBER(T20)),T20-B20,IF(ISNUMBER(B20),TODAY()-B20,"")),"")</f>
        <v/>
      </c>
      <c r="V20" s="28">
        <f>IFERROR(IF(OR(NOT(ISNUMBER(Q20)),R20="Clôturée"),"",IF(Q20&lt;TODAY(),"EN RETARD",IF(Q20-TODAY()&lt;=7,"Sous 7 jours",""))),"")</f>
        <v/>
      </c>
    </row>
    <row r="21" ht="30" customHeight="1">
      <c r="A21" s="23">
        <f>IF(COUNTA(B21:G21)=0,"","NC-"&amp;TEXT(ROW()-4,"000"))</f>
        <v/>
      </c>
      <c r="B21" s="24" t="n"/>
      <c r="C21" s="25" t="n"/>
      <c r="D21" s="25" t="n"/>
      <c r="E21" s="25" t="n"/>
      <c r="F21" s="25" t="n"/>
      <c r="G21" s="25" t="n"/>
      <c r="H21" s="25" t="n"/>
      <c r="I21" s="25" t="n"/>
      <c r="J21" s="26" t="n"/>
      <c r="K21" s="26" t="n"/>
      <c r="L21" s="23">
        <f>IFERROR(IF(AND(ISNUMBER(J21),ISNUMBER(K21)),J21*K21,""),"")</f>
        <v/>
      </c>
      <c r="M21" s="25" t="n"/>
      <c r="N21" s="25" t="n"/>
      <c r="O21" s="25" t="n"/>
      <c r="P21" s="25" t="n"/>
      <c r="Q21" s="24" t="n"/>
      <c r="R21" s="25" t="n"/>
      <c r="S21" s="25" t="n"/>
      <c r="T21" s="24" t="n"/>
      <c r="U21" s="27">
        <f>IFERROR(IF(AND(ISNUMBER(B21),ISNUMBER(T21)),T21-B21,IF(ISNUMBER(B21),TODAY()-B21,"")),"")</f>
        <v/>
      </c>
      <c r="V21" s="28">
        <f>IFERROR(IF(OR(NOT(ISNUMBER(Q21)),R21="Clôturée"),"",IF(Q21&lt;TODAY(),"EN RETARD",IF(Q21-TODAY()&lt;=7,"Sous 7 jours",""))),"")</f>
        <v/>
      </c>
    </row>
    <row r="22" ht="30" customHeight="1">
      <c r="A22" s="23">
        <f>IF(COUNTA(B22:G22)=0,"","NC-"&amp;TEXT(ROW()-4,"000"))</f>
        <v/>
      </c>
      <c r="B22" s="24" t="n"/>
      <c r="C22" s="25" t="n"/>
      <c r="D22" s="25" t="n"/>
      <c r="E22" s="25" t="n"/>
      <c r="F22" s="25" t="n"/>
      <c r="G22" s="25" t="n"/>
      <c r="H22" s="25" t="n"/>
      <c r="I22" s="25" t="n"/>
      <c r="J22" s="26" t="n"/>
      <c r="K22" s="26" t="n"/>
      <c r="L22" s="23">
        <f>IFERROR(IF(AND(ISNUMBER(J22),ISNUMBER(K22)),J22*K22,""),"")</f>
        <v/>
      </c>
      <c r="M22" s="25" t="n"/>
      <c r="N22" s="25" t="n"/>
      <c r="O22" s="25" t="n"/>
      <c r="P22" s="25" t="n"/>
      <c r="Q22" s="24" t="n"/>
      <c r="R22" s="25" t="n"/>
      <c r="S22" s="25" t="n"/>
      <c r="T22" s="24" t="n"/>
      <c r="U22" s="27">
        <f>IFERROR(IF(AND(ISNUMBER(B22),ISNUMBER(T22)),T22-B22,IF(ISNUMBER(B22),TODAY()-B22,"")),"")</f>
        <v/>
      </c>
      <c r="V22" s="28">
        <f>IFERROR(IF(OR(NOT(ISNUMBER(Q22)),R22="Clôturée"),"",IF(Q22&lt;TODAY(),"EN RETARD",IF(Q22-TODAY()&lt;=7,"Sous 7 jours",""))),"")</f>
        <v/>
      </c>
    </row>
    <row r="23" ht="30" customHeight="1">
      <c r="A23" s="23">
        <f>IF(COUNTA(B23:G23)=0,"","NC-"&amp;TEXT(ROW()-4,"000"))</f>
        <v/>
      </c>
      <c r="B23" s="24" t="n"/>
      <c r="C23" s="25" t="n"/>
      <c r="D23" s="25" t="n"/>
      <c r="E23" s="25" t="n"/>
      <c r="F23" s="25" t="n"/>
      <c r="G23" s="25" t="n"/>
      <c r="H23" s="25" t="n"/>
      <c r="I23" s="25" t="n"/>
      <c r="J23" s="26" t="n"/>
      <c r="K23" s="26" t="n"/>
      <c r="L23" s="23">
        <f>IFERROR(IF(AND(ISNUMBER(J23),ISNUMBER(K23)),J23*K23,""),"")</f>
        <v/>
      </c>
      <c r="M23" s="25" t="n"/>
      <c r="N23" s="25" t="n"/>
      <c r="O23" s="25" t="n"/>
      <c r="P23" s="25" t="n"/>
      <c r="Q23" s="24" t="n"/>
      <c r="R23" s="25" t="n"/>
      <c r="S23" s="25" t="n"/>
      <c r="T23" s="24" t="n"/>
      <c r="U23" s="27">
        <f>IFERROR(IF(AND(ISNUMBER(B23),ISNUMBER(T23)),T23-B23,IF(ISNUMBER(B23),TODAY()-B23,"")),"")</f>
        <v/>
      </c>
      <c r="V23" s="28">
        <f>IFERROR(IF(OR(NOT(ISNUMBER(Q23)),R23="Clôturée"),"",IF(Q23&lt;TODAY(),"EN RETARD",IF(Q23-TODAY()&lt;=7,"Sous 7 jours",""))),"")</f>
        <v/>
      </c>
    </row>
    <row r="24" ht="30" customHeight="1">
      <c r="A24" s="23">
        <f>IF(COUNTA(B24:G24)=0,"","NC-"&amp;TEXT(ROW()-4,"000"))</f>
        <v/>
      </c>
      <c r="B24" s="24" t="n"/>
      <c r="C24" s="25" t="n"/>
      <c r="D24" s="25" t="n"/>
      <c r="E24" s="25" t="n"/>
      <c r="F24" s="25" t="n"/>
      <c r="G24" s="25" t="n"/>
      <c r="H24" s="25" t="n"/>
      <c r="I24" s="25" t="n"/>
      <c r="J24" s="26" t="n"/>
      <c r="K24" s="26" t="n"/>
      <c r="L24" s="23">
        <f>IFERROR(IF(AND(ISNUMBER(J24),ISNUMBER(K24)),J24*K24,""),"")</f>
        <v/>
      </c>
      <c r="M24" s="25" t="n"/>
      <c r="N24" s="25" t="n"/>
      <c r="O24" s="25" t="n"/>
      <c r="P24" s="25" t="n"/>
      <c r="Q24" s="24" t="n"/>
      <c r="R24" s="25" t="n"/>
      <c r="S24" s="25" t="n"/>
      <c r="T24" s="24" t="n"/>
      <c r="U24" s="27">
        <f>IFERROR(IF(AND(ISNUMBER(B24),ISNUMBER(T24)),T24-B24,IF(ISNUMBER(B24),TODAY()-B24,"")),"")</f>
        <v/>
      </c>
      <c r="V24" s="28">
        <f>IFERROR(IF(OR(NOT(ISNUMBER(Q24)),R24="Clôturée"),"",IF(Q24&lt;TODAY(),"EN RETARD",IF(Q24-TODAY()&lt;=7,"Sous 7 jours",""))),"")</f>
        <v/>
      </c>
    </row>
    <row r="25" ht="30" customHeight="1">
      <c r="A25" s="23">
        <f>IF(COUNTA(B25:G25)=0,"","NC-"&amp;TEXT(ROW()-4,"000"))</f>
        <v/>
      </c>
      <c r="B25" s="24" t="n"/>
      <c r="C25" s="25" t="n"/>
      <c r="D25" s="25" t="n"/>
      <c r="E25" s="25" t="n"/>
      <c r="F25" s="25" t="n"/>
      <c r="G25" s="25" t="n"/>
      <c r="H25" s="25" t="n"/>
      <c r="I25" s="25" t="n"/>
      <c r="J25" s="26" t="n"/>
      <c r="K25" s="26" t="n"/>
      <c r="L25" s="23">
        <f>IFERROR(IF(AND(ISNUMBER(J25),ISNUMBER(K25)),J25*K25,""),"")</f>
        <v/>
      </c>
      <c r="M25" s="25" t="n"/>
      <c r="N25" s="25" t="n"/>
      <c r="O25" s="25" t="n"/>
      <c r="P25" s="25" t="n"/>
      <c r="Q25" s="24" t="n"/>
      <c r="R25" s="25" t="n"/>
      <c r="S25" s="25" t="n"/>
      <c r="T25" s="24" t="n"/>
      <c r="U25" s="27">
        <f>IFERROR(IF(AND(ISNUMBER(B25),ISNUMBER(T25)),T25-B25,IF(ISNUMBER(B25),TODAY()-B25,"")),"")</f>
        <v/>
      </c>
      <c r="V25" s="28">
        <f>IFERROR(IF(OR(NOT(ISNUMBER(Q25)),R25="Clôturée"),"",IF(Q25&lt;TODAY(),"EN RETARD",IF(Q25-TODAY()&lt;=7,"Sous 7 jours",""))),"")</f>
        <v/>
      </c>
    </row>
    <row r="26" ht="30" customHeight="1">
      <c r="A26" s="23">
        <f>IF(COUNTA(B26:G26)=0,"","NC-"&amp;TEXT(ROW()-4,"000"))</f>
        <v/>
      </c>
      <c r="B26" s="24" t="n"/>
      <c r="C26" s="25" t="n"/>
      <c r="D26" s="25" t="n"/>
      <c r="E26" s="25" t="n"/>
      <c r="F26" s="25" t="n"/>
      <c r="G26" s="25" t="n"/>
      <c r="H26" s="25" t="n"/>
      <c r="I26" s="25" t="n"/>
      <c r="J26" s="26" t="n"/>
      <c r="K26" s="26" t="n"/>
      <c r="L26" s="23">
        <f>IFERROR(IF(AND(ISNUMBER(J26),ISNUMBER(K26)),J26*K26,""),"")</f>
        <v/>
      </c>
      <c r="M26" s="25" t="n"/>
      <c r="N26" s="25" t="n"/>
      <c r="O26" s="25" t="n"/>
      <c r="P26" s="25" t="n"/>
      <c r="Q26" s="24" t="n"/>
      <c r="R26" s="25" t="n"/>
      <c r="S26" s="25" t="n"/>
      <c r="T26" s="24" t="n"/>
      <c r="U26" s="27">
        <f>IFERROR(IF(AND(ISNUMBER(B26),ISNUMBER(T26)),T26-B26,IF(ISNUMBER(B26),TODAY()-B26,"")),"")</f>
        <v/>
      </c>
      <c r="V26" s="28">
        <f>IFERROR(IF(OR(NOT(ISNUMBER(Q26)),R26="Clôturée"),"",IF(Q26&lt;TODAY(),"EN RETARD",IF(Q26-TODAY()&lt;=7,"Sous 7 jours",""))),"")</f>
        <v/>
      </c>
    </row>
    <row r="27" ht="30" customHeight="1">
      <c r="A27" s="23">
        <f>IF(COUNTA(B27:G27)=0,"","NC-"&amp;TEXT(ROW()-4,"000"))</f>
        <v/>
      </c>
      <c r="B27" s="24" t="n"/>
      <c r="C27" s="25" t="n"/>
      <c r="D27" s="25" t="n"/>
      <c r="E27" s="25" t="n"/>
      <c r="F27" s="25" t="n"/>
      <c r="G27" s="25" t="n"/>
      <c r="H27" s="25" t="n"/>
      <c r="I27" s="25" t="n"/>
      <c r="J27" s="26" t="n"/>
      <c r="K27" s="26" t="n"/>
      <c r="L27" s="23">
        <f>IFERROR(IF(AND(ISNUMBER(J27),ISNUMBER(K27)),J27*K27,""),"")</f>
        <v/>
      </c>
      <c r="M27" s="25" t="n"/>
      <c r="N27" s="25" t="n"/>
      <c r="O27" s="25" t="n"/>
      <c r="P27" s="25" t="n"/>
      <c r="Q27" s="24" t="n"/>
      <c r="R27" s="25" t="n"/>
      <c r="S27" s="25" t="n"/>
      <c r="T27" s="24" t="n"/>
      <c r="U27" s="27">
        <f>IFERROR(IF(AND(ISNUMBER(B27),ISNUMBER(T27)),T27-B27,IF(ISNUMBER(B27),TODAY()-B27,"")),"")</f>
        <v/>
      </c>
      <c r="V27" s="28">
        <f>IFERROR(IF(OR(NOT(ISNUMBER(Q27)),R27="Clôturée"),"",IF(Q27&lt;TODAY(),"EN RETARD",IF(Q27-TODAY()&lt;=7,"Sous 7 jours",""))),"")</f>
        <v/>
      </c>
    </row>
    <row r="28" ht="30" customHeight="1">
      <c r="A28" s="23">
        <f>IF(COUNTA(B28:G28)=0,"","NC-"&amp;TEXT(ROW()-4,"000"))</f>
        <v/>
      </c>
      <c r="B28" s="24" t="n"/>
      <c r="C28" s="25" t="n"/>
      <c r="D28" s="25" t="n"/>
      <c r="E28" s="25" t="n"/>
      <c r="F28" s="25" t="n"/>
      <c r="G28" s="25" t="n"/>
      <c r="H28" s="25" t="n"/>
      <c r="I28" s="25" t="n"/>
      <c r="J28" s="26" t="n"/>
      <c r="K28" s="26" t="n"/>
      <c r="L28" s="23">
        <f>IFERROR(IF(AND(ISNUMBER(J28),ISNUMBER(K28)),J28*K28,""),"")</f>
        <v/>
      </c>
      <c r="M28" s="25" t="n"/>
      <c r="N28" s="25" t="n"/>
      <c r="O28" s="25" t="n"/>
      <c r="P28" s="25" t="n"/>
      <c r="Q28" s="24" t="n"/>
      <c r="R28" s="25" t="n"/>
      <c r="S28" s="25" t="n"/>
      <c r="T28" s="24" t="n"/>
      <c r="U28" s="27">
        <f>IFERROR(IF(AND(ISNUMBER(B28),ISNUMBER(T28)),T28-B28,IF(ISNUMBER(B28),TODAY()-B28,"")),"")</f>
        <v/>
      </c>
      <c r="V28" s="28">
        <f>IFERROR(IF(OR(NOT(ISNUMBER(Q28)),R28="Clôturée"),"",IF(Q28&lt;TODAY(),"EN RETARD",IF(Q28-TODAY()&lt;=7,"Sous 7 jours",""))),"")</f>
        <v/>
      </c>
    </row>
    <row r="29" ht="30" customHeight="1">
      <c r="A29" s="23">
        <f>IF(COUNTA(B29:G29)=0,"","NC-"&amp;TEXT(ROW()-4,"000"))</f>
        <v/>
      </c>
      <c r="B29" s="24" t="n"/>
      <c r="C29" s="25" t="n"/>
      <c r="D29" s="25" t="n"/>
      <c r="E29" s="25" t="n"/>
      <c r="F29" s="25" t="n"/>
      <c r="G29" s="25" t="n"/>
      <c r="H29" s="25" t="n"/>
      <c r="I29" s="25" t="n"/>
      <c r="J29" s="26" t="n"/>
      <c r="K29" s="26" t="n"/>
      <c r="L29" s="23">
        <f>IFERROR(IF(AND(ISNUMBER(J29),ISNUMBER(K29)),J29*K29,""),"")</f>
        <v/>
      </c>
      <c r="M29" s="25" t="n"/>
      <c r="N29" s="25" t="n"/>
      <c r="O29" s="25" t="n"/>
      <c r="P29" s="25" t="n"/>
      <c r="Q29" s="24" t="n"/>
      <c r="R29" s="25" t="n"/>
      <c r="S29" s="25" t="n"/>
      <c r="T29" s="24" t="n"/>
      <c r="U29" s="27">
        <f>IFERROR(IF(AND(ISNUMBER(B29),ISNUMBER(T29)),T29-B29,IF(ISNUMBER(B29),TODAY()-B29,"")),"")</f>
        <v/>
      </c>
      <c r="V29" s="28">
        <f>IFERROR(IF(OR(NOT(ISNUMBER(Q29)),R29="Clôturée"),"",IF(Q29&lt;TODAY(),"EN RETARD",IF(Q29-TODAY()&lt;=7,"Sous 7 jours",""))),"")</f>
        <v/>
      </c>
    </row>
    <row r="30" ht="30" customHeight="1">
      <c r="A30" s="23">
        <f>IF(COUNTA(B30:G30)=0,"","NC-"&amp;TEXT(ROW()-4,"000"))</f>
        <v/>
      </c>
      <c r="B30" s="24" t="n"/>
      <c r="C30" s="25" t="n"/>
      <c r="D30" s="25" t="n"/>
      <c r="E30" s="25" t="n"/>
      <c r="F30" s="25" t="n"/>
      <c r="G30" s="25" t="n"/>
      <c r="H30" s="25" t="n"/>
      <c r="I30" s="25" t="n"/>
      <c r="J30" s="26" t="n"/>
      <c r="K30" s="26" t="n"/>
      <c r="L30" s="23">
        <f>IFERROR(IF(AND(ISNUMBER(J30),ISNUMBER(K30)),J30*K30,""),"")</f>
        <v/>
      </c>
      <c r="M30" s="25" t="n"/>
      <c r="N30" s="25" t="n"/>
      <c r="O30" s="25" t="n"/>
      <c r="P30" s="25" t="n"/>
      <c r="Q30" s="24" t="n"/>
      <c r="R30" s="25" t="n"/>
      <c r="S30" s="25" t="n"/>
      <c r="T30" s="24" t="n"/>
      <c r="U30" s="27">
        <f>IFERROR(IF(AND(ISNUMBER(B30),ISNUMBER(T30)),T30-B30,IF(ISNUMBER(B30),TODAY()-B30,"")),"")</f>
        <v/>
      </c>
      <c r="V30" s="28">
        <f>IFERROR(IF(OR(NOT(ISNUMBER(Q30)),R30="Clôturée"),"",IF(Q30&lt;TODAY(),"EN RETARD",IF(Q30-TODAY()&lt;=7,"Sous 7 jours",""))),"")</f>
        <v/>
      </c>
    </row>
    <row r="31" ht="30" customHeight="1">
      <c r="A31" s="23">
        <f>IF(COUNTA(B31:G31)=0,"","NC-"&amp;TEXT(ROW()-4,"000"))</f>
        <v/>
      </c>
      <c r="B31" s="24" t="n"/>
      <c r="C31" s="25" t="n"/>
      <c r="D31" s="25" t="n"/>
      <c r="E31" s="25" t="n"/>
      <c r="F31" s="25" t="n"/>
      <c r="G31" s="25" t="n"/>
      <c r="H31" s="25" t="n"/>
      <c r="I31" s="25" t="n"/>
      <c r="J31" s="26" t="n"/>
      <c r="K31" s="26" t="n"/>
      <c r="L31" s="23">
        <f>IFERROR(IF(AND(ISNUMBER(J31),ISNUMBER(K31)),J31*K31,""),"")</f>
        <v/>
      </c>
      <c r="M31" s="25" t="n"/>
      <c r="N31" s="25" t="n"/>
      <c r="O31" s="25" t="n"/>
      <c r="P31" s="25" t="n"/>
      <c r="Q31" s="24" t="n"/>
      <c r="R31" s="25" t="n"/>
      <c r="S31" s="25" t="n"/>
      <c r="T31" s="24" t="n"/>
      <c r="U31" s="27">
        <f>IFERROR(IF(AND(ISNUMBER(B31),ISNUMBER(T31)),T31-B31,IF(ISNUMBER(B31),TODAY()-B31,"")),"")</f>
        <v/>
      </c>
      <c r="V31" s="28">
        <f>IFERROR(IF(OR(NOT(ISNUMBER(Q31)),R31="Clôturée"),"",IF(Q31&lt;TODAY(),"EN RETARD",IF(Q31-TODAY()&lt;=7,"Sous 7 jours",""))),"")</f>
        <v/>
      </c>
    </row>
    <row r="32" ht="30" customHeight="1">
      <c r="A32" s="23">
        <f>IF(COUNTA(B32:G32)=0,"","NC-"&amp;TEXT(ROW()-4,"000"))</f>
        <v/>
      </c>
      <c r="B32" s="24" t="n"/>
      <c r="C32" s="25" t="n"/>
      <c r="D32" s="25" t="n"/>
      <c r="E32" s="25" t="n"/>
      <c r="F32" s="25" t="n"/>
      <c r="G32" s="25" t="n"/>
      <c r="H32" s="25" t="n"/>
      <c r="I32" s="25" t="n"/>
      <c r="J32" s="26" t="n"/>
      <c r="K32" s="26" t="n"/>
      <c r="L32" s="23">
        <f>IFERROR(IF(AND(ISNUMBER(J32),ISNUMBER(K32)),J32*K32,""),"")</f>
        <v/>
      </c>
      <c r="M32" s="25" t="n"/>
      <c r="N32" s="25" t="n"/>
      <c r="O32" s="25" t="n"/>
      <c r="P32" s="25" t="n"/>
      <c r="Q32" s="24" t="n"/>
      <c r="R32" s="25" t="n"/>
      <c r="S32" s="25" t="n"/>
      <c r="T32" s="24" t="n"/>
      <c r="U32" s="27">
        <f>IFERROR(IF(AND(ISNUMBER(B32),ISNUMBER(T32)),T32-B32,IF(ISNUMBER(B32),TODAY()-B32,"")),"")</f>
        <v/>
      </c>
      <c r="V32" s="28">
        <f>IFERROR(IF(OR(NOT(ISNUMBER(Q32)),R32="Clôturée"),"",IF(Q32&lt;TODAY(),"EN RETARD",IF(Q32-TODAY()&lt;=7,"Sous 7 jours",""))),"")</f>
        <v/>
      </c>
    </row>
    <row r="33" ht="30" customHeight="1">
      <c r="A33" s="23">
        <f>IF(COUNTA(B33:G33)=0,"","NC-"&amp;TEXT(ROW()-4,"000"))</f>
        <v/>
      </c>
      <c r="B33" s="24" t="n"/>
      <c r="C33" s="25" t="n"/>
      <c r="D33" s="25" t="n"/>
      <c r="E33" s="25" t="n"/>
      <c r="F33" s="25" t="n"/>
      <c r="G33" s="25" t="n"/>
      <c r="H33" s="25" t="n"/>
      <c r="I33" s="25" t="n"/>
      <c r="J33" s="26" t="n"/>
      <c r="K33" s="26" t="n"/>
      <c r="L33" s="23">
        <f>IFERROR(IF(AND(ISNUMBER(J33),ISNUMBER(K33)),J33*K33,""),"")</f>
        <v/>
      </c>
      <c r="M33" s="25" t="n"/>
      <c r="N33" s="25" t="n"/>
      <c r="O33" s="25" t="n"/>
      <c r="P33" s="25" t="n"/>
      <c r="Q33" s="24" t="n"/>
      <c r="R33" s="25" t="n"/>
      <c r="S33" s="25" t="n"/>
      <c r="T33" s="24" t="n"/>
      <c r="U33" s="27">
        <f>IFERROR(IF(AND(ISNUMBER(B33),ISNUMBER(T33)),T33-B33,IF(ISNUMBER(B33),TODAY()-B33,"")),"")</f>
        <v/>
      </c>
      <c r="V33" s="28">
        <f>IFERROR(IF(OR(NOT(ISNUMBER(Q33)),R33="Clôturée"),"",IF(Q33&lt;TODAY(),"EN RETARD",IF(Q33-TODAY()&lt;=7,"Sous 7 jours",""))),"")</f>
        <v/>
      </c>
    </row>
    <row r="34" ht="30" customHeight="1">
      <c r="A34" s="23">
        <f>IF(COUNTA(B34:G34)=0,"","NC-"&amp;TEXT(ROW()-4,"000"))</f>
        <v/>
      </c>
      <c r="B34" s="24" t="n"/>
      <c r="C34" s="25" t="n"/>
      <c r="D34" s="25" t="n"/>
      <c r="E34" s="25" t="n"/>
      <c r="F34" s="25" t="n"/>
      <c r="G34" s="25" t="n"/>
      <c r="H34" s="25" t="n"/>
      <c r="I34" s="25" t="n"/>
      <c r="J34" s="26" t="n"/>
      <c r="K34" s="26" t="n"/>
      <c r="L34" s="23">
        <f>IFERROR(IF(AND(ISNUMBER(J34),ISNUMBER(K34)),J34*K34,""),"")</f>
        <v/>
      </c>
      <c r="M34" s="25" t="n"/>
      <c r="N34" s="25" t="n"/>
      <c r="O34" s="25" t="n"/>
      <c r="P34" s="25" t="n"/>
      <c r="Q34" s="24" t="n"/>
      <c r="R34" s="25" t="n"/>
      <c r="S34" s="25" t="n"/>
      <c r="T34" s="24" t="n"/>
      <c r="U34" s="27">
        <f>IFERROR(IF(AND(ISNUMBER(B34),ISNUMBER(T34)),T34-B34,IF(ISNUMBER(B34),TODAY()-B34,"")),"")</f>
        <v/>
      </c>
      <c r="V34" s="28">
        <f>IFERROR(IF(OR(NOT(ISNUMBER(Q34)),R34="Clôturée"),"",IF(Q34&lt;TODAY(),"EN RETARD",IF(Q34-TODAY()&lt;=7,"Sous 7 jours",""))),"")</f>
        <v/>
      </c>
    </row>
    <row r="35" ht="30" customHeight="1">
      <c r="A35" s="23">
        <f>IF(COUNTA(B35:G35)=0,"","NC-"&amp;TEXT(ROW()-4,"000"))</f>
        <v/>
      </c>
      <c r="B35" s="24" t="n"/>
      <c r="C35" s="25" t="n"/>
      <c r="D35" s="25" t="n"/>
      <c r="E35" s="25" t="n"/>
      <c r="F35" s="25" t="n"/>
      <c r="G35" s="25" t="n"/>
      <c r="H35" s="25" t="n"/>
      <c r="I35" s="25" t="n"/>
      <c r="J35" s="26" t="n"/>
      <c r="K35" s="26" t="n"/>
      <c r="L35" s="23">
        <f>IFERROR(IF(AND(ISNUMBER(J35),ISNUMBER(K35)),J35*K35,""),"")</f>
        <v/>
      </c>
      <c r="M35" s="25" t="n"/>
      <c r="N35" s="25" t="n"/>
      <c r="O35" s="25" t="n"/>
      <c r="P35" s="25" t="n"/>
      <c r="Q35" s="24" t="n"/>
      <c r="R35" s="25" t="n"/>
      <c r="S35" s="25" t="n"/>
      <c r="T35" s="24" t="n"/>
      <c r="U35" s="27">
        <f>IFERROR(IF(AND(ISNUMBER(B35),ISNUMBER(T35)),T35-B35,IF(ISNUMBER(B35),TODAY()-B35,"")),"")</f>
        <v/>
      </c>
      <c r="V35" s="28">
        <f>IFERROR(IF(OR(NOT(ISNUMBER(Q35)),R35="Clôturée"),"",IF(Q35&lt;TODAY(),"EN RETARD",IF(Q35-TODAY()&lt;=7,"Sous 7 jours",""))),"")</f>
        <v/>
      </c>
    </row>
    <row r="36" ht="30" customHeight="1">
      <c r="A36" s="23">
        <f>IF(COUNTA(B36:G36)=0,"","NC-"&amp;TEXT(ROW()-4,"000"))</f>
        <v/>
      </c>
      <c r="B36" s="24" t="n"/>
      <c r="C36" s="25" t="n"/>
      <c r="D36" s="25" t="n"/>
      <c r="E36" s="25" t="n"/>
      <c r="F36" s="25" t="n"/>
      <c r="G36" s="25" t="n"/>
      <c r="H36" s="25" t="n"/>
      <c r="I36" s="25" t="n"/>
      <c r="J36" s="26" t="n"/>
      <c r="K36" s="26" t="n"/>
      <c r="L36" s="23">
        <f>IFERROR(IF(AND(ISNUMBER(J36),ISNUMBER(K36)),J36*K36,""),"")</f>
        <v/>
      </c>
      <c r="M36" s="25" t="n"/>
      <c r="N36" s="25" t="n"/>
      <c r="O36" s="25" t="n"/>
      <c r="P36" s="25" t="n"/>
      <c r="Q36" s="24" t="n"/>
      <c r="R36" s="25" t="n"/>
      <c r="S36" s="25" t="n"/>
      <c r="T36" s="24" t="n"/>
      <c r="U36" s="27">
        <f>IFERROR(IF(AND(ISNUMBER(B36),ISNUMBER(T36)),T36-B36,IF(ISNUMBER(B36),TODAY()-B36,"")),"")</f>
        <v/>
      </c>
      <c r="V36" s="28">
        <f>IFERROR(IF(OR(NOT(ISNUMBER(Q36)),R36="Clôturée"),"",IF(Q36&lt;TODAY(),"EN RETARD",IF(Q36-TODAY()&lt;=7,"Sous 7 jours",""))),"")</f>
        <v/>
      </c>
    </row>
    <row r="37" ht="30" customHeight="1">
      <c r="A37" s="23">
        <f>IF(COUNTA(B37:G37)=0,"","NC-"&amp;TEXT(ROW()-4,"000"))</f>
        <v/>
      </c>
      <c r="B37" s="24" t="n"/>
      <c r="C37" s="25" t="n"/>
      <c r="D37" s="25" t="n"/>
      <c r="E37" s="25" t="n"/>
      <c r="F37" s="25" t="n"/>
      <c r="G37" s="25" t="n"/>
      <c r="H37" s="25" t="n"/>
      <c r="I37" s="25" t="n"/>
      <c r="J37" s="26" t="n"/>
      <c r="K37" s="26" t="n"/>
      <c r="L37" s="23">
        <f>IFERROR(IF(AND(ISNUMBER(J37),ISNUMBER(K37)),J37*K37,""),"")</f>
        <v/>
      </c>
      <c r="M37" s="25" t="n"/>
      <c r="N37" s="25" t="n"/>
      <c r="O37" s="25" t="n"/>
      <c r="P37" s="25" t="n"/>
      <c r="Q37" s="24" t="n"/>
      <c r="R37" s="25" t="n"/>
      <c r="S37" s="25" t="n"/>
      <c r="T37" s="24" t="n"/>
      <c r="U37" s="27">
        <f>IFERROR(IF(AND(ISNUMBER(B37),ISNUMBER(T37)),T37-B37,IF(ISNUMBER(B37),TODAY()-B37,"")),"")</f>
        <v/>
      </c>
      <c r="V37" s="28">
        <f>IFERROR(IF(OR(NOT(ISNUMBER(Q37)),R37="Clôturée"),"",IF(Q37&lt;TODAY(),"EN RETARD",IF(Q37-TODAY()&lt;=7,"Sous 7 jours",""))),"")</f>
        <v/>
      </c>
    </row>
    <row r="38" ht="30" customHeight="1">
      <c r="A38" s="23">
        <f>IF(COUNTA(B38:G38)=0,"","NC-"&amp;TEXT(ROW()-4,"000"))</f>
        <v/>
      </c>
      <c r="B38" s="24" t="n"/>
      <c r="C38" s="25" t="n"/>
      <c r="D38" s="25" t="n"/>
      <c r="E38" s="25" t="n"/>
      <c r="F38" s="25" t="n"/>
      <c r="G38" s="25" t="n"/>
      <c r="H38" s="25" t="n"/>
      <c r="I38" s="25" t="n"/>
      <c r="J38" s="26" t="n"/>
      <c r="K38" s="26" t="n"/>
      <c r="L38" s="23">
        <f>IFERROR(IF(AND(ISNUMBER(J38),ISNUMBER(K38)),J38*K38,""),"")</f>
        <v/>
      </c>
      <c r="M38" s="25" t="n"/>
      <c r="N38" s="25" t="n"/>
      <c r="O38" s="25" t="n"/>
      <c r="P38" s="25" t="n"/>
      <c r="Q38" s="24" t="n"/>
      <c r="R38" s="25" t="n"/>
      <c r="S38" s="25" t="n"/>
      <c r="T38" s="24" t="n"/>
      <c r="U38" s="27">
        <f>IFERROR(IF(AND(ISNUMBER(B38),ISNUMBER(T38)),T38-B38,IF(ISNUMBER(B38),TODAY()-B38,"")),"")</f>
        <v/>
      </c>
      <c r="V38" s="28">
        <f>IFERROR(IF(OR(NOT(ISNUMBER(Q38)),R38="Clôturée"),"",IF(Q38&lt;TODAY(),"EN RETARD",IF(Q38-TODAY()&lt;=7,"Sous 7 jours",""))),"")</f>
        <v/>
      </c>
    </row>
    <row r="39" ht="30" customHeight="1">
      <c r="A39" s="23">
        <f>IF(COUNTA(B39:G39)=0,"","NC-"&amp;TEXT(ROW()-4,"000"))</f>
        <v/>
      </c>
      <c r="B39" s="24" t="n"/>
      <c r="C39" s="25" t="n"/>
      <c r="D39" s="25" t="n"/>
      <c r="E39" s="25" t="n"/>
      <c r="F39" s="25" t="n"/>
      <c r="G39" s="25" t="n"/>
      <c r="H39" s="25" t="n"/>
      <c r="I39" s="25" t="n"/>
      <c r="J39" s="26" t="n"/>
      <c r="K39" s="26" t="n"/>
      <c r="L39" s="23">
        <f>IFERROR(IF(AND(ISNUMBER(J39),ISNUMBER(K39)),J39*K39,""),"")</f>
        <v/>
      </c>
      <c r="M39" s="25" t="n"/>
      <c r="N39" s="25" t="n"/>
      <c r="O39" s="25" t="n"/>
      <c r="P39" s="25" t="n"/>
      <c r="Q39" s="24" t="n"/>
      <c r="R39" s="25" t="n"/>
      <c r="S39" s="25" t="n"/>
      <c r="T39" s="24" t="n"/>
      <c r="U39" s="27">
        <f>IFERROR(IF(AND(ISNUMBER(B39),ISNUMBER(T39)),T39-B39,IF(ISNUMBER(B39),TODAY()-B39,"")),"")</f>
        <v/>
      </c>
      <c r="V39" s="28">
        <f>IFERROR(IF(OR(NOT(ISNUMBER(Q39)),R39="Clôturée"),"",IF(Q39&lt;TODAY(),"EN RETARD",IF(Q39-TODAY()&lt;=7,"Sous 7 jours",""))),"")</f>
        <v/>
      </c>
    </row>
    <row r="40" ht="30" customHeight="1">
      <c r="A40" s="23">
        <f>IF(COUNTA(B40:G40)=0,"","NC-"&amp;TEXT(ROW()-4,"000"))</f>
        <v/>
      </c>
      <c r="B40" s="24" t="n"/>
      <c r="C40" s="25" t="n"/>
      <c r="D40" s="25" t="n"/>
      <c r="E40" s="25" t="n"/>
      <c r="F40" s="25" t="n"/>
      <c r="G40" s="25" t="n"/>
      <c r="H40" s="25" t="n"/>
      <c r="I40" s="25" t="n"/>
      <c r="J40" s="26" t="n"/>
      <c r="K40" s="26" t="n"/>
      <c r="L40" s="23">
        <f>IFERROR(IF(AND(ISNUMBER(J40),ISNUMBER(K40)),J40*K40,""),"")</f>
        <v/>
      </c>
      <c r="M40" s="25" t="n"/>
      <c r="N40" s="25" t="n"/>
      <c r="O40" s="25" t="n"/>
      <c r="P40" s="25" t="n"/>
      <c r="Q40" s="24" t="n"/>
      <c r="R40" s="25" t="n"/>
      <c r="S40" s="25" t="n"/>
      <c r="T40" s="24" t="n"/>
      <c r="U40" s="27">
        <f>IFERROR(IF(AND(ISNUMBER(B40),ISNUMBER(T40)),T40-B40,IF(ISNUMBER(B40),TODAY()-B40,"")),"")</f>
        <v/>
      </c>
      <c r="V40" s="28">
        <f>IFERROR(IF(OR(NOT(ISNUMBER(Q40)),R40="Clôturée"),"",IF(Q40&lt;TODAY(),"EN RETARD",IF(Q40-TODAY()&lt;=7,"Sous 7 jours",""))),"")</f>
        <v/>
      </c>
    </row>
    <row r="41" ht="30" customHeight="1">
      <c r="A41" s="23">
        <f>IF(COUNTA(B41:G41)=0,"","NC-"&amp;TEXT(ROW()-4,"000"))</f>
        <v/>
      </c>
      <c r="B41" s="24" t="n"/>
      <c r="C41" s="25" t="n"/>
      <c r="D41" s="25" t="n"/>
      <c r="E41" s="25" t="n"/>
      <c r="F41" s="25" t="n"/>
      <c r="G41" s="25" t="n"/>
      <c r="H41" s="25" t="n"/>
      <c r="I41" s="25" t="n"/>
      <c r="J41" s="26" t="n"/>
      <c r="K41" s="26" t="n"/>
      <c r="L41" s="23">
        <f>IFERROR(IF(AND(ISNUMBER(J41),ISNUMBER(K41)),J41*K41,""),"")</f>
        <v/>
      </c>
      <c r="M41" s="25" t="n"/>
      <c r="N41" s="25" t="n"/>
      <c r="O41" s="25" t="n"/>
      <c r="P41" s="25" t="n"/>
      <c r="Q41" s="24" t="n"/>
      <c r="R41" s="25" t="n"/>
      <c r="S41" s="25" t="n"/>
      <c r="T41" s="24" t="n"/>
      <c r="U41" s="27">
        <f>IFERROR(IF(AND(ISNUMBER(B41),ISNUMBER(T41)),T41-B41,IF(ISNUMBER(B41),TODAY()-B41,"")),"")</f>
        <v/>
      </c>
      <c r="V41" s="28">
        <f>IFERROR(IF(OR(NOT(ISNUMBER(Q41)),R41="Clôturée"),"",IF(Q41&lt;TODAY(),"EN RETARD",IF(Q41-TODAY()&lt;=7,"Sous 7 jours",""))),"")</f>
        <v/>
      </c>
    </row>
    <row r="42" ht="30" customHeight="1">
      <c r="A42" s="23">
        <f>IF(COUNTA(B42:G42)=0,"","NC-"&amp;TEXT(ROW()-4,"000"))</f>
        <v/>
      </c>
      <c r="B42" s="24" t="n"/>
      <c r="C42" s="25" t="n"/>
      <c r="D42" s="25" t="n"/>
      <c r="E42" s="25" t="n"/>
      <c r="F42" s="25" t="n"/>
      <c r="G42" s="25" t="n"/>
      <c r="H42" s="25" t="n"/>
      <c r="I42" s="25" t="n"/>
      <c r="J42" s="26" t="n"/>
      <c r="K42" s="26" t="n"/>
      <c r="L42" s="23">
        <f>IFERROR(IF(AND(ISNUMBER(J42),ISNUMBER(K42)),J42*K42,""),"")</f>
        <v/>
      </c>
      <c r="M42" s="25" t="n"/>
      <c r="N42" s="25" t="n"/>
      <c r="O42" s="25" t="n"/>
      <c r="P42" s="25" t="n"/>
      <c r="Q42" s="24" t="n"/>
      <c r="R42" s="25" t="n"/>
      <c r="S42" s="25" t="n"/>
      <c r="T42" s="24" t="n"/>
      <c r="U42" s="27">
        <f>IFERROR(IF(AND(ISNUMBER(B42),ISNUMBER(T42)),T42-B42,IF(ISNUMBER(B42),TODAY()-B42,"")),"")</f>
        <v/>
      </c>
      <c r="V42" s="28">
        <f>IFERROR(IF(OR(NOT(ISNUMBER(Q42)),R42="Clôturée"),"",IF(Q42&lt;TODAY(),"EN RETARD",IF(Q42-TODAY()&lt;=7,"Sous 7 jours",""))),"")</f>
        <v/>
      </c>
    </row>
    <row r="43" ht="30" customHeight="1">
      <c r="A43" s="23">
        <f>IF(COUNTA(B43:G43)=0,"","NC-"&amp;TEXT(ROW()-4,"000"))</f>
        <v/>
      </c>
      <c r="B43" s="24" t="n"/>
      <c r="C43" s="25" t="n"/>
      <c r="D43" s="25" t="n"/>
      <c r="E43" s="25" t="n"/>
      <c r="F43" s="25" t="n"/>
      <c r="G43" s="25" t="n"/>
      <c r="H43" s="25" t="n"/>
      <c r="I43" s="25" t="n"/>
      <c r="J43" s="26" t="n"/>
      <c r="K43" s="26" t="n"/>
      <c r="L43" s="23">
        <f>IFERROR(IF(AND(ISNUMBER(J43),ISNUMBER(K43)),J43*K43,""),"")</f>
        <v/>
      </c>
      <c r="M43" s="25" t="n"/>
      <c r="N43" s="25" t="n"/>
      <c r="O43" s="25" t="n"/>
      <c r="P43" s="25" t="n"/>
      <c r="Q43" s="24" t="n"/>
      <c r="R43" s="25" t="n"/>
      <c r="S43" s="25" t="n"/>
      <c r="T43" s="24" t="n"/>
      <c r="U43" s="27">
        <f>IFERROR(IF(AND(ISNUMBER(B43),ISNUMBER(T43)),T43-B43,IF(ISNUMBER(B43),TODAY()-B43,"")),"")</f>
        <v/>
      </c>
      <c r="V43" s="28">
        <f>IFERROR(IF(OR(NOT(ISNUMBER(Q43)),R43="Clôturée"),"",IF(Q43&lt;TODAY(),"EN RETARD",IF(Q43-TODAY()&lt;=7,"Sous 7 jours",""))),"")</f>
        <v/>
      </c>
    </row>
    <row r="44" ht="30" customHeight="1">
      <c r="A44" s="23">
        <f>IF(COUNTA(B44:G44)=0,"","NC-"&amp;TEXT(ROW()-4,"000"))</f>
        <v/>
      </c>
      <c r="B44" s="24" t="n"/>
      <c r="C44" s="25" t="n"/>
      <c r="D44" s="25" t="n"/>
      <c r="E44" s="25" t="n"/>
      <c r="F44" s="25" t="n"/>
      <c r="G44" s="25" t="n"/>
      <c r="H44" s="25" t="n"/>
      <c r="I44" s="25" t="n"/>
      <c r="J44" s="26" t="n"/>
      <c r="K44" s="26" t="n"/>
      <c r="L44" s="23">
        <f>IFERROR(IF(AND(ISNUMBER(J44),ISNUMBER(K44)),J44*K44,""),"")</f>
        <v/>
      </c>
      <c r="M44" s="25" t="n"/>
      <c r="N44" s="25" t="n"/>
      <c r="O44" s="25" t="n"/>
      <c r="P44" s="25" t="n"/>
      <c r="Q44" s="24" t="n"/>
      <c r="R44" s="25" t="n"/>
      <c r="S44" s="25" t="n"/>
      <c r="T44" s="24" t="n"/>
      <c r="U44" s="27">
        <f>IFERROR(IF(AND(ISNUMBER(B44),ISNUMBER(T44)),T44-B44,IF(ISNUMBER(B44),TODAY()-B44,"")),"")</f>
        <v/>
      </c>
      <c r="V44" s="28">
        <f>IFERROR(IF(OR(NOT(ISNUMBER(Q44)),R44="Clôturée"),"",IF(Q44&lt;TODAY(),"EN RETARD",IF(Q44-TODAY()&lt;=7,"Sous 7 jours",""))),"")</f>
        <v/>
      </c>
    </row>
    <row r="45" ht="30" customHeight="1">
      <c r="A45" s="23">
        <f>IF(COUNTA(B45:G45)=0,"","NC-"&amp;TEXT(ROW()-4,"000"))</f>
        <v/>
      </c>
      <c r="B45" s="24" t="n"/>
      <c r="C45" s="25" t="n"/>
      <c r="D45" s="25" t="n"/>
      <c r="E45" s="25" t="n"/>
      <c r="F45" s="25" t="n"/>
      <c r="G45" s="25" t="n"/>
      <c r="H45" s="25" t="n"/>
      <c r="I45" s="25" t="n"/>
      <c r="J45" s="26" t="n"/>
      <c r="K45" s="26" t="n"/>
      <c r="L45" s="23">
        <f>IFERROR(IF(AND(ISNUMBER(J45),ISNUMBER(K45)),J45*K45,""),"")</f>
        <v/>
      </c>
      <c r="M45" s="25" t="n"/>
      <c r="N45" s="25" t="n"/>
      <c r="O45" s="25" t="n"/>
      <c r="P45" s="25" t="n"/>
      <c r="Q45" s="24" t="n"/>
      <c r="R45" s="25" t="n"/>
      <c r="S45" s="25" t="n"/>
      <c r="T45" s="24" t="n"/>
      <c r="U45" s="27">
        <f>IFERROR(IF(AND(ISNUMBER(B45),ISNUMBER(T45)),T45-B45,IF(ISNUMBER(B45),TODAY()-B45,"")),"")</f>
        <v/>
      </c>
      <c r="V45" s="28">
        <f>IFERROR(IF(OR(NOT(ISNUMBER(Q45)),R45="Clôturée"),"",IF(Q45&lt;TODAY(),"EN RETARD",IF(Q45-TODAY()&lt;=7,"Sous 7 jours",""))),"")</f>
        <v/>
      </c>
    </row>
    <row r="46" ht="30" customHeight="1">
      <c r="A46" s="23">
        <f>IF(COUNTA(B46:G46)=0,"","NC-"&amp;TEXT(ROW()-4,"000"))</f>
        <v/>
      </c>
      <c r="B46" s="24" t="n"/>
      <c r="C46" s="25" t="n"/>
      <c r="D46" s="25" t="n"/>
      <c r="E46" s="25" t="n"/>
      <c r="F46" s="25" t="n"/>
      <c r="G46" s="25" t="n"/>
      <c r="H46" s="25" t="n"/>
      <c r="I46" s="25" t="n"/>
      <c r="J46" s="26" t="n"/>
      <c r="K46" s="26" t="n"/>
      <c r="L46" s="23">
        <f>IFERROR(IF(AND(ISNUMBER(J46),ISNUMBER(K46)),J46*K46,""),"")</f>
        <v/>
      </c>
      <c r="M46" s="25" t="n"/>
      <c r="N46" s="25" t="n"/>
      <c r="O46" s="25" t="n"/>
      <c r="P46" s="25" t="n"/>
      <c r="Q46" s="24" t="n"/>
      <c r="R46" s="25" t="n"/>
      <c r="S46" s="25" t="n"/>
      <c r="T46" s="24" t="n"/>
      <c r="U46" s="27">
        <f>IFERROR(IF(AND(ISNUMBER(B46),ISNUMBER(T46)),T46-B46,IF(ISNUMBER(B46),TODAY()-B46,"")),"")</f>
        <v/>
      </c>
      <c r="V46" s="28">
        <f>IFERROR(IF(OR(NOT(ISNUMBER(Q46)),R46="Clôturée"),"",IF(Q46&lt;TODAY(),"EN RETARD",IF(Q46-TODAY()&lt;=7,"Sous 7 jours",""))),"")</f>
        <v/>
      </c>
    </row>
    <row r="47" ht="30" customHeight="1">
      <c r="A47" s="23">
        <f>IF(COUNTA(B47:G47)=0,"","NC-"&amp;TEXT(ROW()-4,"000"))</f>
        <v/>
      </c>
      <c r="B47" s="24" t="n"/>
      <c r="C47" s="25" t="n"/>
      <c r="D47" s="25" t="n"/>
      <c r="E47" s="25" t="n"/>
      <c r="F47" s="25" t="n"/>
      <c r="G47" s="25" t="n"/>
      <c r="H47" s="25" t="n"/>
      <c r="I47" s="25" t="n"/>
      <c r="J47" s="26" t="n"/>
      <c r="K47" s="26" t="n"/>
      <c r="L47" s="23">
        <f>IFERROR(IF(AND(ISNUMBER(J47),ISNUMBER(K47)),J47*K47,""),"")</f>
        <v/>
      </c>
      <c r="M47" s="25" t="n"/>
      <c r="N47" s="25" t="n"/>
      <c r="O47" s="25" t="n"/>
      <c r="P47" s="25" t="n"/>
      <c r="Q47" s="24" t="n"/>
      <c r="R47" s="25" t="n"/>
      <c r="S47" s="25" t="n"/>
      <c r="T47" s="24" t="n"/>
      <c r="U47" s="27">
        <f>IFERROR(IF(AND(ISNUMBER(B47),ISNUMBER(T47)),T47-B47,IF(ISNUMBER(B47),TODAY()-B47,"")),"")</f>
        <v/>
      </c>
      <c r="V47" s="28">
        <f>IFERROR(IF(OR(NOT(ISNUMBER(Q47)),R47="Clôturée"),"",IF(Q47&lt;TODAY(),"EN RETARD",IF(Q47-TODAY()&lt;=7,"Sous 7 jours",""))),"")</f>
        <v/>
      </c>
    </row>
    <row r="48" ht="30" customHeight="1">
      <c r="A48" s="23">
        <f>IF(COUNTA(B48:G48)=0,"","NC-"&amp;TEXT(ROW()-4,"000"))</f>
        <v/>
      </c>
      <c r="B48" s="24" t="n"/>
      <c r="C48" s="25" t="n"/>
      <c r="D48" s="25" t="n"/>
      <c r="E48" s="25" t="n"/>
      <c r="F48" s="25" t="n"/>
      <c r="G48" s="25" t="n"/>
      <c r="H48" s="25" t="n"/>
      <c r="I48" s="25" t="n"/>
      <c r="J48" s="26" t="n"/>
      <c r="K48" s="26" t="n"/>
      <c r="L48" s="23">
        <f>IFERROR(IF(AND(ISNUMBER(J48),ISNUMBER(K48)),J48*K48,""),"")</f>
        <v/>
      </c>
      <c r="M48" s="25" t="n"/>
      <c r="N48" s="25" t="n"/>
      <c r="O48" s="25" t="n"/>
      <c r="P48" s="25" t="n"/>
      <c r="Q48" s="24" t="n"/>
      <c r="R48" s="25" t="n"/>
      <c r="S48" s="25" t="n"/>
      <c r="T48" s="24" t="n"/>
      <c r="U48" s="27">
        <f>IFERROR(IF(AND(ISNUMBER(B48),ISNUMBER(T48)),T48-B48,IF(ISNUMBER(B48),TODAY()-B48,"")),"")</f>
        <v/>
      </c>
      <c r="V48" s="28">
        <f>IFERROR(IF(OR(NOT(ISNUMBER(Q48)),R48="Clôturée"),"",IF(Q48&lt;TODAY(),"EN RETARD",IF(Q48-TODAY()&lt;=7,"Sous 7 jours",""))),"")</f>
        <v/>
      </c>
    </row>
    <row r="49" ht="30" customHeight="1">
      <c r="A49" s="23">
        <f>IF(COUNTA(B49:G49)=0,"","NC-"&amp;TEXT(ROW()-4,"000"))</f>
        <v/>
      </c>
      <c r="B49" s="24" t="n"/>
      <c r="C49" s="25" t="n"/>
      <c r="D49" s="25" t="n"/>
      <c r="E49" s="25" t="n"/>
      <c r="F49" s="25" t="n"/>
      <c r="G49" s="25" t="n"/>
      <c r="H49" s="25" t="n"/>
      <c r="I49" s="25" t="n"/>
      <c r="J49" s="26" t="n"/>
      <c r="K49" s="26" t="n"/>
      <c r="L49" s="23">
        <f>IFERROR(IF(AND(ISNUMBER(J49),ISNUMBER(K49)),J49*K49,""),"")</f>
        <v/>
      </c>
      <c r="M49" s="25" t="n"/>
      <c r="N49" s="25" t="n"/>
      <c r="O49" s="25" t="n"/>
      <c r="P49" s="25" t="n"/>
      <c r="Q49" s="24" t="n"/>
      <c r="R49" s="25" t="n"/>
      <c r="S49" s="25" t="n"/>
      <c r="T49" s="24" t="n"/>
      <c r="U49" s="27">
        <f>IFERROR(IF(AND(ISNUMBER(B49),ISNUMBER(T49)),T49-B49,IF(ISNUMBER(B49),TODAY()-B49,"")),"")</f>
        <v/>
      </c>
      <c r="V49" s="28">
        <f>IFERROR(IF(OR(NOT(ISNUMBER(Q49)),R49="Clôturée"),"",IF(Q49&lt;TODAY(),"EN RETARD",IF(Q49-TODAY()&lt;=7,"Sous 7 jours",""))),"")</f>
        <v/>
      </c>
    </row>
    <row r="50" ht="30" customHeight="1">
      <c r="A50" s="23">
        <f>IF(COUNTA(B50:G50)=0,"","NC-"&amp;TEXT(ROW()-4,"000"))</f>
        <v/>
      </c>
      <c r="B50" s="24" t="n"/>
      <c r="C50" s="25" t="n"/>
      <c r="D50" s="25" t="n"/>
      <c r="E50" s="25" t="n"/>
      <c r="F50" s="25" t="n"/>
      <c r="G50" s="25" t="n"/>
      <c r="H50" s="25" t="n"/>
      <c r="I50" s="25" t="n"/>
      <c r="J50" s="26" t="n"/>
      <c r="K50" s="26" t="n"/>
      <c r="L50" s="23">
        <f>IFERROR(IF(AND(ISNUMBER(J50),ISNUMBER(K50)),J50*K50,""),"")</f>
        <v/>
      </c>
      <c r="M50" s="25" t="n"/>
      <c r="N50" s="25" t="n"/>
      <c r="O50" s="25" t="n"/>
      <c r="P50" s="25" t="n"/>
      <c r="Q50" s="24" t="n"/>
      <c r="R50" s="25" t="n"/>
      <c r="S50" s="25" t="n"/>
      <c r="T50" s="24" t="n"/>
      <c r="U50" s="27">
        <f>IFERROR(IF(AND(ISNUMBER(B50),ISNUMBER(T50)),T50-B50,IF(ISNUMBER(B50),TODAY()-B50,"")),"")</f>
        <v/>
      </c>
      <c r="V50" s="28">
        <f>IFERROR(IF(OR(NOT(ISNUMBER(Q50)),R50="Clôturée"),"",IF(Q50&lt;TODAY(),"EN RETARD",IF(Q50-TODAY()&lt;=7,"Sous 7 jours",""))),"")</f>
        <v/>
      </c>
    </row>
    <row r="51" ht="30" customHeight="1">
      <c r="A51" s="23">
        <f>IF(COUNTA(B51:G51)=0,"","NC-"&amp;TEXT(ROW()-4,"000"))</f>
        <v/>
      </c>
      <c r="B51" s="24" t="n"/>
      <c r="C51" s="25" t="n"/>
      <c r="D51" s="25" t="n"/>
      <c r="E51" s="25" t="n"/>
      <c r="F51" s="25" t="n"/>
      <c r="G51" s="25" t="n"/>
      <c r="H51" s="25" t="n"/>
      <c r="I51" s="25" t="n"/>
      <c r="J51" s="26" t="n"/>
      <c r="K51" s="26" t="n"/>
      <c r="L51" s="23">
        <f>IFERROR(IF(AND(ISNUMBER(J51),ISNUMBER(K51)),J51*K51,""),"")</f>
        <v/>
      </c>
      <c r="M51" s="25" t="n"/>
      <c r="N51" s="25" t="n"/>
      <c r="O51" s="25" t="n"/>
      <c r="P51" s="25" t="n"/>
      <c r="Q51" s="24" t="n"/>
      <c r="R51" s="25" t="n"/>
      <c r="S51" s="25" t="n"/>
      <c r="T51" s="24" t="n"/>
      <c r="U51" s="27">
        <f>IFERROR(IF(AND(ISNUMBER(B51),ISNUMBER(T51)),T51-B51,IF(ISNUMBER(B51),TODAY()-B51,"")),"")</f>
        <v/>
      </c>
      <c r="V51" s="28">
        <f>IFERROR(IF(OR(NOT(ISNUMBER(Q51)),R51="Clôturée"),"",IF(Q51&lt;TODAY(),"EN RETARD",IF(Q51-TODAY()&lt;=7,"Sous 7 jours",""))),"")</f>
        <v/>
      </c>
    </row>
    <row r="52" ht="30" customHeight="1">
      <c r="A52" s="23">
        <f>IF(COUNTA(B52:G52)=0,"","NC-"&amp;TEXT(ROW()-4,"000"))</f>
        <v/>
      </c>
      <c r="B52" s="24" t="n"/>
      <c r="C52" s="25" t="n"/>
      <c r="D52" s="25" t="n"/>
      <c r="E52" s="25" t="n"/>
      <c r="F52" s="25" t="n"/>
      <c r="G52" s="25" t="n"/>
      <c r="H52" s="25" t="n"/>
      <c r="I52" s="25" t="n"/>
      <c r="J52" s="26" t="n"/>
      <c r="K52" s="26" t="n"/>
      <c r="L52" s="23">
        <f>IFERROR(IF(AND(ISNUMBER(J52),ISNUMBER(K52)),J52*K52,""),"")</f>
        <v/>
      </c>
      <c r="M52" s="25" t="n"/>
      <c r="N52" s="25" t="n"/>
      <c r="O52" s="25" t="n"/>
      <c r="P52" s="25" t="n"/>
      <c r="Q52" s="24" t="n"/>
      <c r="R52" s="25" t="n"/>
      <c r="S52" s="25" t="n"/>
      <c r="T52" s="24" t="n"/>
      <c r="U52" s="27">
        <f>IFERROR(IF(AND(ISNUMBER(B52),ISNUMBER(T52)),T52-B52,IF(ISNUMBER(B52),TODAY()-B52,"")),"")</f>
        <v/>
      </c>
      <c r="V52" s="28">
        <f>IFERROR(IF(OR(NOT(ISNUMBER(Q52)),R52="Clôturée"),"",IF(Q52&lt;TODAY(),"EN RETARD",IF(Q52-TODAY()&lt;=7,"Sous 7 jours",""))),"")</f>
        <v/>
      </c>
    </row>
    <row r="53" ht="30" customHeight="1">
      <c r="A53" s="23">
        <f>IF(COUNTA(B53:G53)=0,"","NC-"&amp;TEXT(ROW()-4,"000"))</f>
        <v/>
      </c>
      <c r="B53" s="24" t="n"/>
      <c r="C53" s="25" t="n"/>
      <c r="D53" s="25" t="n"/>
      <c r="E53" s="25" t="n"/>
      <c r="F53" s="25" t="n"/>
      <c r="G53" s="25" t="n"/>
      <c r="H53" s="25" t="n"/>
      <c r="I53" s="25" t="n"/>
      <c r="J53" s="26" t="n"/>
      <c r="K53" s="26" t="n"/>
      <c r="L53" s="23">
        <f>IFERROR(IF(AND(ISNUMBER(J53),ISNUMBER(K53)),J53*K53,""),"")</f>
        <v/>
      </c>
      <c r="M53" s="25" t="n"/>
      <c r="N53" s="25" t="n"/>
      <c r="O53" s="25" t="n"/>
      <c r="P53" s="25" t="n"/>
      <c r="Q53" s="24" t="n"/>
      <c r="R53" s="25" t="n"/>
      <c r="S53" s="25" t="n"/>
      <c r="T53" s="24" t="n"/>
      <c r="U53" s="27">
        <f>IFERROR(IF(AND(ISNUMBER(B53),ISNUMBER(T53)),T53-B53,IF(ISNUMBER(B53),TODAY()-B53,"")),"")</f>
        <v/>
      </c>
      <c r="V53" s="28">
        <f>IFERROR(IF(OR(NOT(ISNUMBER(Q53)),R53="Clôturée"),"",IF(Q53&lt;TODAY(),"EN RETARD",IF(Q53-TODAY()&lt;=7,"Sous 7 jours",""))),"")</f>
        <v/>
      </c>
    </row>
    <row r="54" ht="30" customHeight="1">
      <c r="A54" s="23">
        <f>IF(COUNTA(B54:G54)=0,"","NC-"&amp;TEXT(ROW()-4,"000"))</f>
        <v/>
      </c>
      <c r="B54" s="24" t="n"/>
      <c r="C54" s="25" t="n"/>
      <c r="D54" s="25" t="n"/>
      <c r="E54" s="25" t="n"/>
      <c r="F54" s="25" t="n"/>
      <c r="G54" s="25" t="n"/>
      <c r="H54" s="25" t="n"/>
      <c r="I54" s="25" t="n"/>
      <c r="J54" s="26" t="n"/>
      <c r="K54" s="26" t="n"/>
      <c r="L54" s="23">
        <f>IFERROR(IF(AND(ISNUMBER(J54),ISNUMBER(K54)),J54*K54,""),"")</f>
        <v/>
      </c>
      <c r="M54" s="25" t="n"/>
      <c r="N54" s="25" t="n"/>
      <c r="O54" s="25" t="n"/>
      <c r="P54" s="25" t="n"/>
      <c r="Q54" s="24" t="n"/>
      <c r="R54" s="25" t="n"/>
      <c r="S54" s="25" t="n"/>
      <c r="T54" s="24" t="n"/>
      <c r="U54" s="27">
        <f>IFERROR(IF(AND(ISNUMBER(B54),ISNUMBER(T54)),T54-B54,IF(ISNUMBER(B54),TODAY()-B54,"")),"")</f>
        <v/>
      </c>
      <c r="V54" s="28">
        <f>IFERROR(IF(OR(NOT(ISNUMBER(Q54)),R54="Clôturée"),"",IF(Q54&lt;TODAY(),"EN RETARD",IF(Q54-TODAY()&lt;=7,"Sous 7 jours",""))),"")</f>
        <v/>
      </c>
    </row>
    <row r="55" ht="30" customHeight="1">
      <c r="A55" s="23">
        <f>IF(COUNTA(B55:G55)=0,"","NC-"&amp;TEXT(ROW()-4,"000"))</f>
        <v/>
      </c>
      <c r="B55" s="24" t="n"/>
      <c r="C55" s="25" t="n"/>
      <c r="D55" s="25" t="n"/>
      <c r="E55" s="25" t="n"/>
      <c r="F55" s="25" t="n"/>
      <c r="G55" s="25" t="n"/>
      <c r="H55" s="25" t="n"/>
      <c r="I55" s="25" t="n"/>
      <c r="J55" s="26" t="n"/>
      <c r="K55" s="26" t="n"/>
      <c r="L55" s="23">
        <f>IFERROR(IF(AND(ISNUMBER(J55),ISNUMBER(K55)),J55*K55,""),"")</f>
        <v/>
      </c>
      <c r="M55" s="25" t="n"/>
      <c r="N55" s="25" t="n"/>
      <c r="O55" s="25" t="n"/>
      <c r="P55" s="25" t="n"/>
      <c r="Q55" s="24" t="n"/>
      <c r="R55" s="25" t="n"/>
      <c r="S55" s="25" t="n"/>
      <c r="T55" s="24" t="n"/>
      <c r="U55" s="27">
        <f>IFERROR(IF(AND(ISNUMBER(B55),ISNUMBER(T55)),T55-B55,IF(ISNUMBER(B55),TODAY()-B55,"")),"")</f>
        <v/>
      </c>
      <c r="V55" s="28">
        <f>IFERROR(IF(OR(NOT(ISNUMBER(Q55)),R55="Clôturée"),"",IF(Q55&lt;TODAY(),"EN RETARD",IF(Q55-TODAY()&lt;=7,"Sous 7 jours",""))),"")</f>
        <v/>
      </c>
    </row>
    <row r="56" ht="30" customHeight="1">
      <c r="A56" s="23">
        <f>IF(COUNTA(B56:G56)=0,"","NC-"&amp;TEXT(ROW()-4,"000"))</f>
        <v/>
      </c>
      <c r="B56" s="24" t="n"/>
      <c r="C56" s="25" t="n"/>
      <c r="D56" s="25" t="n"/>
      <c r="E56" s="25" t="n"/>
      <c r="F56" s="25" t="n"/>
      <c r="G56" s="25" t="n"/>
      <c r="H56" s="25" t="n"/>
      <c r="I56" s="25" t="n"/>
      <c r="J56" s="26" t="n"/>
      <c r="K56" s="26" t="n"/>
      <c r="L56" s="23">
        <f>IFERROR(IF(AND(ISNUMBER(J56),ISNUMBER(K56)),J56*K56,""),"")</f>
        <v/>
      </c>
      <c r="M56" s="25" t="n"/>
      <c r="N56" s="25" t="n"/>
      <c r="O56" s="25" t="n"/>
      <c r="P56" s="25" t="n"/>
      <c r="Q56" s="24" t="n"/>
      <c r="R56" s="25" t="n"/>
      <c r="S56" s="25" t="n"/>
      <c r="T56" s="24" t="n"/>
      <c r="U56" s="27">
        <f>IFERROR(IF(AND(ISNUMBER(B56),ISNUMBER(T56)),T56-B56,IF(ISNUMBER(B56),TODAY()-B56,"")),"")</f>
        <v/>
      </c>
      <c r="V56" s="28">
        <f>IFERROR(IF(OR(NOT(ISNUMBER(Q56)),R56="Clôturée"),"",IF(Q56&lt;TODAY(),"EN RETARD",IF(Q56-TODAY()&lt;=7,"Sous 7 jours",""))),"")</f>
        <v/>
      </c>
    </row>
    <row r="57" ht="30" customHeight="1">
      <c r="A57" s="23">
        <f>IF(COUNTA(B57:G57)=0,"","NC-"&amp;TEXT(ROW()-4,"000"))</f>
        <v/>
      </c>
      <c r="B57" s="24" t="n"/>
      <c r="C57" s="25" t="n"/>
      <c r="D57" s="25" t="n"/>
      <c r="E57" s="25" t="n"/>
      <c r="F57" s="25" t="n"/>
      <c r="G57" s="25" t="n"/>
      <c r="H57" s="25" t="n"/>
      <c r="I57" s="25" t="n"/>
      <c r="J57" s="26" t="n"/>
      <c r="K57" s="26" t="n"/>
      <c r="L57" s="23">
        <f>IFERROR(IF(AND(ISNUMBER(J57),ISNUMBER(K57)),J57*K57,""),"")</f>
        <v/>
      </c>
      <c r="M57" s="25" t="n"/>
      <c r="N57" s="25" t="n"/>
      <c r="O57" s="25" t="n"/>
      <c r="P57" s="25" t="n"/>
      <c r="Q57" s="24" t="n"/>
      <c r="R57" s="25" t="n"/>
      <c r="S57" s="25" t="n"/>
      <c r="T57" s="24" t="n"/>
      <c r="U57" s="27">
        <f>IFERROR(IF(AND(ISNUMBER(B57),ISNUMBER(T57)),T57-B57,IF(ISNUMBER(B57),TODAY()-B57,"")),"")</f>
        <v/>
      </c>
      <c r="V57" s="28">
        <f>IFERROR(IF(OR(NOT(ISNUMBER(Q57)),R57="Clôturée"),"",IF(Q57&lt;TODAY(),"EN RETARD",IF(Q57-TODAY()&lt;=7,"Sous 7 jours",""))),"")</f>
        <v/>
      </c>
    </row>
    <row r="58" ht="30" customHeight="1">
      <c r="A58" s="23">
        <f>IF(COUNTA(B58:G58)=0,"","NC-"&amp;TEXT(ROW()-4,"000"))</f>
        <v/>
      </c>
      <c r="B58" s="24" t="n"/>
      <c r="C58" s="25" t="n"/>
      <c r="D58" s="25" t="n"/>
      <c r="E58" s="25" t="n"/>
      <c r="F58" s="25" t="n"/>
      <c r="G58" s="25" t="n"/>
      <c r="H58" s="25" t="n"/>
      <c r="I58" s="25" t="n"/>
      <c r="J58" s="26" t="n"/>
      <c r="K58" s="26" t="n"/>
      <c r="L58" s="23">
        <f>IFERROR(IF(AND(ISNUMBER(J58),ISNUMBER(K58)),J58*K58,""),"")</f>
        <v/>
      </c>
      <c r="M58" s="25" t="n"/>
      <c r="N58" s="25" t="n"/>
      <c r="O58" s="25" t="n"/>
      <c r="P58" s="25" t="n"/>
      <c r="Q58" s="24" t="n"/>
      <c r="R58" s="25" t="n"/>
      <c r="S58" s="25" t="n"/>
      <c r="T58" s="24" t="n"/>
      <c r="U58" s="27">
        <f>IFERROR(IF(AND(ISNUMBER(B58),ISNUMBER(T58)),T58-B58,IF(ISNUMBER(B58),TODAY()-B58,"")),"")</f>
        <v/>
      </c>
      <c r="V58" s="28">
        <f>IFERROR(IF(OR(NOT(ISNUMBER(Q58)),R58="Clôturée"),"",IF(Q58&lt;TODAY(),"EN RETARD",IF(Q58-TODAY()&lt;=7,"Sous 7 jours",""))),"")</f>
        <v/>
      </c>
    </row>
    <row r="59" ht="30" customHeight="1">
      <c r="A59" s="23">
        <f>IF(COUNTA(B59:G59)=0,"","NC-"&amp;TEXT(ROW()-4,"000"))</f>
        <v/>
      </c>
      <c r="B59" s="24" t="n"/>
      <c r="C59" s="25" t="n"/>
      <c r="D59" s="25" t="n"/>
      <c r="E59" s="25" t="n"/>
      <c r="F59" s="25" t="n"/>
      <c r="G59" s="25" t="n"/>
      <c r="H59" s="25" t="n"/>
      <c r="I59" s="25" t="n"/>
      <c r="J59" s="26" t="n"/>
      <c r="K59" s="26" t="n"/>
      <c r="L59" s="23">
        <f>IFERROR(IF(AND(ISNUMBER(J59),ISNUMBER(K59)),J59*K59,""),"")</f>
        <v/>
      </c>
      <c r="M59" s="25" t="n"/>
      <c r="N59" s="25" t="n"/>
      <c r="O59" s="25" t="n"/>
      <c r="P59" s="25" t="n"/>
      <c r="Q59" s="24" t="n"/>
      <c r="R59" s="25" t="n"/>
      <c r="S59" s="25" t="n"/>
      <c r="T59" s="24" t="n"/>
      <c r="U59" s="27">
        <f>IFERROR(IF(AND(ISNUMBER(B59),ISNUMBER(T59)),T59-B59,IF(ISNUMBER(B59),TODAY()-B59,"")),"")</f>
        <v/>
      </c>
      <c r="V59" s="28">
        <f>IFERROR(IF(OR(NOT(ISNUMBER(Q59)),R59="Clôturée"),"",IF(Q59&lt;TODAY(),"EN RETARD",IF(Q59-TODAY()&lt;=7,"Sous 7 jours",""))),"")</f>
        <v/>
      </c>
    </row>
    <row r="60" ht="30" customHeight="1">
      <c r="A60" s="23">
        <f>IF(COUNTA(B60:G60)=0,"","NC-"&amp;TEXT(ROW()-4,"000"))</f>
        <v/>
      </c>
      <c r="B60" s="24" t="n"/>
      <c r="C60" s="25" t="n"/>
      <c r="D60" s="25" t="n"/>
      <c r="E60" s="25" t="n"/>
      <c r="F60" s="25" t="n"/>
      <c r="G60" s="25" t="n"/>
      <c r="H60" s="25" t="n"/>
      <c r="I60" s="25" t="n"/>
      <c r="J60" s="26" t="n"/>
      <c r="K60" s="26" t="n"/>
      <c r="L60" s="23">
        <f>IFERROR(IF(AND(ISNUMBER(J60),ISNUMBER(K60)),J60*K60,""),"")</f>
        <v/>
      </c>
      <c r="M60" s="25" t="n"/>
      <c r="N60" s="25" t="n"/>
      <c r="O60" s="25" t="n"/>
      <c r="P60" s="25" t="n"/>
      <c r="Q60" s="24" t="n"/>
      <c r="R60" s="25" t="n"/>
      <c r="S60" s="25" t="n"/>
      <c r="T60" s="24" t="n"/>
      <c r="U60" s="27">
        <f>IFERROR(IF(AND(ISNUMBER(B60),ISNUMBER(T60)),T60-B60,IF(ISNUMBER(B60),TODAY()-B60,"")),"")</f>
        <v/>
      </c>
      <c r="V60" s="28">
        <f>IFERROR(IF(OR(NOT(ISNUMBER(Q60)),R60="Clôturée"),"",IF(Q60&lt;TODAY(),"EN RETARD",IF(Q60-TODAY()&lt;=7,"Sous 7 jours",""))),"")</f>
        <v/>
      </c>
    </row>
    <row r="61" ht="30" customHeight="1">
      <c r="A61" s="23">
        <f>IF(COUNTA(B61:G61)=0,"","NC-"&amp;TEXT(ROW()-4,"000"))</f>
        <v/>
      </c>
      <c r="B61" s="24" t="n"/>
      <c r="C61" s="25" t="n"/>
      <c r="D61" s="25" t="n"/>
      <c r="E61" s="25" t="n"/>
      <c r="F61" s="25" t="n"/>
      <c r="G61" s="25" t="n"/>
      <c r="H61" s="25" t="n"/>
      <c r="I61" s="25" t="n"/>
      <c r="J61" s="26" t="n"/>
      <c r="K61" s="26" t="n"/>
      <c r="L61" s="23">
        <f>IFERROR(IF(AND(ISNUMBER(J61),ISNUMBER(K61)),J61*K61,""),"")</f>
        <v/>
      </c>
      <c r="M61" s="25" t="n"/>
      <c r="N61" s="25" t="n"/>
      <c r="O61" s="25" t="n"/>
      <c r="P61" s="25" t="n"/>
      <c r="Q61" s="24" t="n"/>
      <c r="R61" s="25" t="n"/>
      <c r="S61" s="25" t="n"/>
      <c r="T61" s="24" t="n"/>
      <c r="U61" s="27">
        <f>IFERROR(IF(AND(ISNUMBER(B61),ISNUMBER(T61)),T61-B61,IF(ISNUMBER(B61),TODAY()-B61,"")),"")</f>
        <v/>
      </c>
      <c r="V61" s="28">
        <f>IFERROR(IF(OR(NOT(ISNUMBER(Q61)),R61="Clôturée"),"",IF(Q61&lt;TODAY(),"EN RETARD",IF(Q61-TODAY()&lt;=7,"Sous 7 jours",""))),"")</f>
        <v/>
      </c>
    </row>
    <row r="62" ht="30" customHeight="1">
      <c r="A62" s="23">
        <f>IF(COUNTA(B62:G62)=0,"","NC-"&amp;TEXT(ROW()-4,"000"))</f>
        <v/>
      </c>
      <c r="B62" s="24" t="n"/>
      <c r="C62" s="25" t="n"/>
      <c r="D62" s="25" t="n"/>
      <c r="E62" s="25" t="n"/>
      <c r="F62" s="25" t="n"/>
      <c r="G62" s="25" t="n"/>
      <c r="H62" s="25" t="n"/>
      <c r="I62" s="25" t="n"/>
      <c r="J62" s="26" t="n"/>
      <c r="K62" s="26" t="n"/>
      <c r="L62" s="23">
        <f>IFERROR(IF(AND(ISNUMBER(J62),ISNUMBER(K62)),J62*K62,""),"")</f>
        <v/>
      </c>
      <c r="M62" s="25" t="n"/>
      <c r="N62" s="25" t="n"/>
      <c r="O62" s="25" t="n"/>
      <c r="P62" s="25" t="n"/>
      <c r="Q62" s="24" t="n"/>
      <c r="R62" s="25" t="n"/>
      <c r="S62" s="25" t="n"/>
      <c r="T62" s="24" t="n"/>
      <c r="U62" s="27">
        <f>IFERROR(IF(AND(ISNUMBER(B62),ISNUMBER(T62)),T62-B62,IF(ISNUMBER(B62),TODAY()-B62,"")),"")</f>
        <v/>
      </c>
      <c r="V62" s="28">
        <f>IFERROR(IF(OR(NOT(ISNUMBER(Q62)),R62="Clôturée"),"",IF(Q62&lt;TODAY(),"EN RETARD",IF(Q62-TODAY()&lt;=7,"Sous 7 jours",""))),"")</f>
        <v/>
      </c>
    </row>
    <row r="63" ht="30" customHeight="1">
      <c r="A63" s="23">
        <f>IF(COUNTA(B63:G63)=0,"","NC-"&amp;TEXT(ROW()-4,"000"))</f>
        <v/>
      </c>
      <c r="B63" s="24" t="n"/>
      <c r="C63" s="25" t="n"/>
      <c r="D63" s="25" t="n"/>
      <c r="E63" s="25" t="n"/>
      <c r="F63" s="25" t="n"/>
      <c r="G63" s="25" t="n"/>
      <c r="H63" s="25" t="n"/>
      <c r="I63" s="25" t="n"/>
      <c r="J63" s="26" t="n"/>
      <c r="K63" s="26" t="n"/>
      <c r="L63" s="23">
        <f>IFERROR(IF(AND(ISNUMBER(J63),ISNUMBER(K63)),J63*K63,""),"")</f>
        <v/>
      </c>
      <c r="M63" s="25" t="n"/>
      <c r="N63" s="25" t="n"/>
      <c r="O63" s="25" t="n"/>
      <c r="P63" s="25" t="n"/>
      <c r="Q63" s="24" t="n"/>
      <c r="R63" s="25" t="n"/>
      <c r="S63" s="25" t="n"/>
      <c r="T63" s="24" t="n"/>
      <c r="U63" s="27">
        <f>IFERROR(IF(AND(ISNUMBER(B63),ISNUMBER(T63)),T63-B63,IF(ISNUMBER(B63),TODAY()-B63,"")),"")</f>
        <v/>
      </c>
      <c r="V63" s="28">
        <f>IFERROR(IF(OR(NOT(ISNUMBER(Q63)),R63="Clôturée"),"",IF(Q63&lt;TODAY(),"EN RETARD",IF(Q63-TODAY()&lt;=7,"Sous 7 jours",""))),"")</f>
        <v/>
      </c>
    </row>
    <row r="64" ht="30" customHeight="1">
      <c r="A64" s="23">
        <f>IF(COUNTA(B64:G64)=0,"","NC-"&amp;TEXT(ROW()-4,"000"))</f>
        <v/>
      </c>
      <c r="B64" s="24" t="n"/>
      <c r="C64" s="25" t="n"/>
      <c r="D64" s="25" t="n"/>
      <c r="E64" s="25" t="n"/>
      <c r="F64" s="25" t="n"/>
      <c r="G64" s="25" t="n"/>
      <c r="H64" s="25" t="n"/>
      <c r="I64" s="25" t="n"/>
      <c r="J64" s="26" t="n"/>
      <c r="K64" s="26" t="n"/>
      <c r="L64" s="23">
        <f>IFERROR(IF(AND(ISNUMBER(J64),ISNUMBER(K64)),J64*K64,""),"")</f>
        <v/>
      </c>
      <c r="M64" s="25" t="n"/>
      <c r="N64" s="25" t="n"/>
      <c r="O64" s="25" t="n"/>
      <c r="P64" s="25" t="n"/>
      <c r="Q64" s="24" t="n"/>
      <c r="R64" s="25" t="n"/>
      <c r="S64" s="25" t="n"/>
      <c r="T64" s="24" t="n"/>
      <c r="U64" s="27">
        <f>IFERROR(IF(AND(ISNUMBER(B64),ISNUMBER(T64)),T64-B64,IF(ISNUMBER(B64),TODAY()-B64,"")),"")</f>
        <v/>
      </c>
      <c r="V64" s="28">
        <f>IFERROR(IF(OR(NOT(ISNUMBER(Q64)),R64="Clôturée"),"",IF(Q64&lt;TODAY(),"EN RETARD",IF(Q64-TODAY()&lt;=7,"Sous 7 jours",""))),"")</f>
        <v/>
      </c>
    </row>
    <row r="65" ht="30" customHeight="1">
      <c r="A65" s="23">
        <f>IF(COUNTA(B65:G65)=0,"","NC-"&amp;TEXT(ROW()-4,"000"))</f>
        <v/>
      </c>
      <c r="B65" s="24" t="n"/>
      <c r="C65" s="25" t="n"/>
      <c r="D65" s="25" t="n"/>
      <c r="E65" s="25" t="n"/>
      <c r="F65" s="25" t="n"/>
      <c r="G65" s="25" t="n"/>
      <c r="H65" s="25" t="n"/>
      <c r="I65" s="25" t="n"/>
      <c r="J65" s="26" t="n"/>
      <c r="K65" s="26" t="n"/>
      <c r="L65" s="23">
        <f>IFERROR(IF(AND(ISNUMBER(J65),ISNUMBER(K65)),J65*K65,""),"")</f>
        <v/>
      </c>
      <c r="M65" s="25" t="n"/>
      <c r="N65" s="25" t="n"/>
      <c r="O65" s="25" t="n"/>
      <c r="P65" s="25" t="n"/>
      <c r="Q65" s="24" t="n"/>
      <c r="R65" s="25" t="n"/>
      <c r="S65" s="25" t="n"/>
      <c r="T65" s="24" t="n"/>
      <c r="U65" s="27">
        <f>IFERROR(IF(AND(ISNUMBER(B65),ISNUMBER(T65)),T65-B65,IF(ISNUMBER(B65),TODAY()-B65,"")),"")</f>
        <v/>
      </c>
      <c r="V65" s="28">
        <f>IFERROR(IF(OR(NOT(ISNUMBER(Q65)),R65="Clôturée"),"",IF(Q65&lt;TODAY(),"EN RETARD",IF(Q65-TODAY()&lt;=7,"Sous 7 jours",""))),"")</f>
        <v/>
      </c>
    </row>
    <row r="66" ht="30" customHeight="1">
      <c r="A66" s="23">
        <f>IF(COUNTA(B66:G66)=0,"","NC-"&amp;TEXT(ROW()-4,"000"))</f>
        <v/>
      </c>
      <c r="B66" s="24" t="n"/>
      <c r="C66" s="25" t="n"/>
      <c r="D66" s="25" t="n"/>
      <c r="E66" s="25" t="n"/>
      <c r="F66" s="25" t="n"/>
      <c r="G66" s="25" t="n"/>
      <c r="H66" s="25" t="n"/>
      <c r="I66" s="25" t="n"/>
      <c r="J66" s="26" t="n"/>
      <c r="K66" s="26" t="n"/>
      <c r="L66" s="23">
        <f>IFERROR(IF(AND(ISNUMBER(J66),ISNUMBER(K66)),J66*K66,""),"")</f>
        <v/>
      </c>
      <c r="M66" s="25" t="n"/>
      <c r="N66" s="25" t="n"/>
      <c r="O66" s="25" t="n"/>
      <c r="P66" s="25" t="n"/>
      <c r="Q66" s="24" t="n"/>
      <c r="R66" s="25" t="n"/>
      <c r="S66" s="25" t="n"/>
      <c r="T66" s="24" t="n"/>
      <c r="U66" s="27">
        <f>IFERROR(IF(AND(ISNUMBER(B66),ISNUMBER(T66)),T66-B66,IF(ISNUMBER(B66),TODAY()-B66,"")),"")</f>
        <v/>
      </c>
      <c r="V66" s="28">
        <f>IFERROR(IF(OR(NOT(ISNUMBER(Q66)),R66="Clôturée"),"",IF(Q66&lt;TODAY(),"EN RETARD",IF(Q66-TODAY()&lt;=7,"Sous 7 jours",""))),"")</f>
        <v/>
      </c>
    </row>
    <row r="67" ht="30" customHeight="1">
      <c r="A67" s="23">
        <f>IF(COUNTA(B67:G67)=0,"","NC-"&amp;TEXT(ROW()-4,"000"))</f>
        <v/>
      </c>
      <c r="B67" s="24" t="n"/>
      <c r="C67" s="25" t="n"/>
      <c r="D67" s="25" t="n"/>
      <c r="E67" s="25" t="n"/>
      <c r="F67" s="25" t="n"/>
      <c r="G67" s="25" t="n"/>
      <c r="H67" s="25" t="n"/>
      <c r="I67" s="25" t="n"/>
      <c r="J67" s="26" t="n"/>
      <c r="K67" s="26" t="n"/>
      <c r="L67" s="23">
        <f>IFERROR(IF(AND(ISNUMBER(J67),ISNUMBER(K67)),J67*K67,""),"")</f>
        <v/>
      </c>
      <c r="M67" s="25" t="n"/>
      <c r="N67" s="25" t="n"/>
      <c r="O67" s="25" t="n"/>
      <c r="P67" s="25" t="n"/>
      <c r="Q67" s="24" t="n"/>
      <c r="R67" s="25" t="n"/>
      <c r="S67" s="25" t="n"/>
      <c r="T67" s="24" t="n"/>
      <c r="U67" s="27">
        <f>IFERROR(IF(AND(ISNUMBER(B67),ISNUMBER(T67)),T67-B67,IF(ISNUMBER(B67),TODAY()-B67,"")),"")</f>
        <v/>
      </c>
      <c r="V67" s="28">
        <f>IFERROR(IF(OR(NOT(ISNUMBER(Q67)),R67="Clôturée"),"",IF(Q67&lt;TODAY(),"EN RETARD",IF(Q67-TODAY()&lt;=7,"Sous 7 jours",""))),"")</f>
        <v/>
      </c>
    </row>
    <row r="68" ht="30" customHeight="1">
      <c r="A68" s="23">
        <f>IF(COUNTA(B68:G68)=0,"","NC-"&amp;TEXT(ROW()-4,"000"))</f>
        <v/>
      </c>
      <c r="B68" s="24" t="n"/>
      <c r="C68" s="25" t="n"/>
      <c r="D68" s="25" t="n"/>
      <c r="E68" s="25" t="n"/>
      <c r="F68" s="25" t="n"/>
      <c r="G68" s="25" t="n"/>
      <c r="H68" s="25" t="n"/>
      <c r="I68" s="25" t="n"/>
      <c r="J68" s="26" t="n"/>
      <c r="K68" s="26" t="n"/>
      <c r="L68" s="23">
        <f>IFERROR(IF(AND(ISNUMBER(J68),ISNUMBER(K68)),J68*K68,""),"")</f>
        <v/>
      </c>
      <c r="M68" s="25" t="n"/>
      <c r="N68" s="25" t="n"/>
      <c r="O68" s="25" t="n"/>
      <c r="P68" s="25" t="n"/>
      <c r="Q68" s="24" t="n"/>
      <c r="R68" s="25" t="n"/>
      <c r="S68" s="25" t="n"/>
      <c r="T68" s="24" t="n"/>
      <c r="U68" s="27">
        <f>IFERROR(IF(AND(ISNUMBER(B68),ISNUMBER(T68)),T68-B68,IF(ISNUMBER(B68),TODAY()-B68,"")),"")</f>
        <v/>
      </c>
      <c r="V68" s="28">
        <f>IFERROR(IF(OR(NOT(ISNUMBER(Q68)),R68="Clôturée"),"",IF(Q68&lt;TODAY(),"EN RETARD",IF(Q68-TODAY()&lt;=7,"Sous 7 jours",""))),"")</f>
        <v/>
      </c>
    </row>
    <row r="69" ht="30" customHeight="1">
      <c r="A69" s="23">
        <f>IF(COUNTA(B69:G69)=0,"","NC-"&amp;TEXT(ROW()-4,"000"))</f>
        <v/>
      </c>
      <c r="B69" s="24" t="n"/>
      <c r="C69" s="25" t="n"/>
      <c r="D69" s="25" t="n"/>
      <c r="E69" s="25" t="n"/>
      <c r="F69" s="25" t="n"/>
      <c r="G69" s="25" t="n"/>
      <c r="H69" s="25" t="n"/>
      <c r="I69" s="25" t="n"/>
      <c r="J69" s="26" t="n"/>
      <c r="K69" s="26" t="n"/>
      <c r="L69" s="23">
        <f>IFERROR(IF(AND(ISNUMBER(J69),ISNUMBER(K69)),J69*K69,""),"")</f>
        <v/>
      </c>
      <c r="M69" s="25" t="n"/>
      <c r="N69" s="25" t="n"/>
      <c r="O69" s="25" t="n"/>
      <c r="P69" s="25" t="n"/>
      <c r="Q69" s="24" t="n"/>
      <c r="R69" s="25" t="n"/>
      <c r="S69" s="25" t="n"/>
      <c r="T69" s="24" t="n"/>
      <c r="U69" s="27">
        <f>IFERROR(IF(AND(ISNUMBER(B69),ISNUMBER(T69)),T69-B69,IF(ISNUMBER(B69),TODAY()-B69,"")),"")</f>
        <v/>
      </c>
      <c r="V69" s="28">
        <f>IFERROR(IF(OR(NOT(ISNUMBER(Q69)),R69="Clôturée"),"",IF(Q69&lt;TODAY(),"EN RETARD",IF(Q69-TODAY()&lt;=7,"Sous 7 jours",""))),"")</f>
        <v/>
      </c>
    </row>
    <row r="70" ht="30" customHeight="1">
      <c r="A70" s="23">
        <f>IF(COUNTA(B70:G70)=0,"","NC-"&amp;TEXT(ROW()-4,"000"))</f>
        <v/>
      </c>
      <c r="B70" s="24" t="n"/>
      <c r="C70" s="25" t="n"/>
      <c r="D70" s="25" t="n"/>
      <c r="E70" s="25" t="n"/>
      <c r="F70" s="25" t="n"/>
      <c r="G70" s="25" t="n"/>
      <c r="H70" s="25" t="n"/>
      <c r="I70" s="25" t="n"/>
      <c r="J70" s="26" t="n"/>
      <c r="K70" s="26" t="n"/>
      <c r="L70" s="23">
        <f>IFERROR(IF(AND(ISNUMBER(J70),ISNUMBER(K70)),J70*K70,""),"")</f>
        <v/>
      </c>
      <c r="M70" s="25" t="n"/>
      <c r="N70" s="25" t="n"/>
      <c r="O70" s="25" t="n"/>
      <c r="P70" s="25" t="n"/>
      <c r="Q70" s="24" t="n"/>
      <c r="R70" s="25" t="n"/>
      <c r="S70" s="25" t="n"/>
      <c r="T70" s="24" t="n"/>
      <c r="U70" s="27">
        <f>IFERROR(IF(AND(ISNUMBER(B70),ISNUMBER(T70)),T70-B70,IF(ISNUMBER(B70),TODAY()-B70,"")),"")</f>
        <v/>
      </c>
      <c r="V70" s="28">
        <f>IFERROR(IF(OR(NOT(ISNUMBER(Q70)),R70="Clôturée"),"",IF(Q70&lt;TODAY(),"EN RETARD",IF(Q70-TODAY()&lt;=7,"Sous 7 jours",""))),"")</f>
        <v/>
      </c>
    </row>
    <row r="71" ht="30" customHeight="1">
      <c r="A71" s="23">
        <f>IF(COUNTA(B71:G71)=0,"","NC-"&amp;TEXT(ROW()-4,"000"))</f>
        <v/>
      </c>
      <c r="B71" s="24" t="n"/>
      <c r="C71" s="25" t="n"/>
      <c r="D71" s="25" t="n"/>
      <c r="E71" s="25" t="n"/>
      <c r="F71" s="25" t="n"/>
      <c r="G71" s="25" t="n"/>
      <c r="H71" s="25" t="n"/>
      <c r="I71" s="25" t="n"/>
      <c r="J71" s="26" t="n"/>
      <c r="K71" s="26" t="n"/>
      <c r="L71" s="23">
        <f>IFERROR(IF(AND(ISNUMBER(J71),ISNUMBER(K71)),J71*K71,""),"")</f>
        <v/>
      </c>
      <c r="M71" s="25" t="n"/>
      <c r="N71" s="25" t="n"/>
      <c r="O71" s="25" t="n"/>
      <c r="P71" s="25" t="n"/>
      <c r="Q71" s="24" t="n"/>
      <c r="R71" s="25" t="n"/>
      <c r="S71" s="25" t="n"/>
      <c r="T71" s="24" t="n"/>
      <c r="U71" s="27">
        <f>IFERROR(IF(AND(ISNUMBER(B71),ISNUMBER(T71)),T71-B71,IF(ISNUMBER(B71),TODAY()-B71,"")),"")</f>
        <v/>
      </c>
      <c r="V71" s="28">
        <f>IFERROR(IF(OR(NOT(ISNUMBER(Q71)),R71="Clôturée"),"",IF(Q71&lt;TODAY(),"EN RETARD",IF(Q71-TODAY()&lt;=7,"Sous 7 jours",""))),"")</f>
        <v/>
      </c>
    </row>
    <row r="72" ht="30" customHeight="1">
      <c r="A72" s="23">
        <f>IF(COUNTA(B72:G72)=0,"","NC-"&amp;TEXT(ROW()-4,"000"))</f>
        <v/>
      </c>
      <c r="B72" s="24" t="n"/>
      <c r="C72" s="25" t="n"/>
      <c r="D72" s="25" t="n"/>
      <c r="E72" s="25" t="n"/>
      <c r="F72" s="25" t="n"/>
      <c r="G72" s="25" t="n"/>
      <c r="H72" s="25" t="n"/>
      <c r="I72" s="25" t="n"/>
      <c r="J72" s="26" t="n"/>
      <c r="K72" s="26" t="n"/>
      <c r="L72" s="23">
        <f>IFERROR(IF(AND(ISNUMBER(J72),ISNUMBER(K72)),J72*K72,""),"")</f>
        <v/>
      </c>
      <c r="M72" s="25" t="n"/>
      <c r="N72" s="25" t="n"/>
      <c r="O72" s="25" t="n"/>
      <c r="P72" s="25" t="n"/>
      <c r="Q72" s="24" t="n"/>
      <c r="R72" s="25" t="n"/>
      <c r="S72" s="25" t="n"/>
      <c r="T72" s="24" t="n"/>
      <c r="U72" s="27">
        <f>IFERROR(IF(AND(ISNUMBER(B72),ISNUMBER(T72)),T72-B72,IF(ISNUMBER(B72),TODAY()-B72,"")),"")</f>
        <v/>
      </c>
      <c r="V72" s="28">
        <f>IFERROR(IF(OR(NOT(ISNUMBER(Q72)),R72="Clôturée"),"",IF(Q72&lt;TODAY(),"EN RETARD",IF(Q72-TODAY()&lt;=7,"Sous 7 jours",""))),"")</f>
        <v/>
      </c>
    </row>
    <row r="73" ht="30" customHeight="1">
      <c r="A73" s="23">
        <f>IF(COUNTA(B73:G73)=0,"","NC-"&amp;TEXT(ROW()-4,"000"))</f>
        <v/>
      </c>
      <c r="B73" s="24" t="n"/>
      <c r="C73" s="25" t="n"/>
      <c r="D73" s="25" t="n"/>
      <c r="E73" s="25" t="n"/>
      <c r="F73" s="25" t="n"/>
      <c r="G73" s="25" t="n"/>
      <c r="H73" s="25" t="n"/>
      <c r="I73" s="25" t="n"/>
      <c r="J73" s="26" t="n"/>
      <c r="K73" s="26" t="n"/>
      <c r="L73" s="23">
        <f>IFERROR(IF(AND(ISNUMBER(J73),ISNUMBER(K73)),J73*K73,""),"")</f>
        <v/>
      </c>
      <c r="M73" s="25" t="n"/>
      <c r="N73" s="25" t="n"/>
      <c r="O73" s="25" t="n"/>
      <c r="P73" s="25" t="n"/>
      <c r="Q73" s="24" t="n"/>
      <c r="R73" s="25" t="n"/>
      <c r="S73" s="25" t="n"/>
      <c r="T73" s="24" t="n"/>
      <c r="U73" s="27">
        <f>IFERROR(IF(AND(ISNUMBER(B73),ISNUMBER(T73)),T73-B73,IF(ISNUMBER(B73),TODAY()-B73,"")),"")</f>
        <v/>
      </c>
      <c r="V73" s="28">
        <f>IFERROR(IF(OR(NOT(ISNUMBER(Q73)),R73="Clôturée"),"",IF(Q73&lt;TODAY(),"EN RETARD",IF(Q73-TODAY()&lt;=7,"Sous 7 jours",""))),"")</f>
        <v/>
      </c>
    </row>
    <row r="74" ht="30" customHeight="1">
      <c r="A74" s="23">
        <f>IF(COUNTA(B74:G74)=0,"","NC-"&amp;TEXT(ROW()-4,"000"))</f>
        <v/>
      </c>
      <c r="B74" s="24" t="n"/>
      <c r="C74" s="25" t="n"/>
      <c r="D74" s="25" t="n"/>
      <c r="E74" s="25" t="n"/>
      <c r="F74" s="25" t="n"/>
      <c r="G74" s="25" t="n"/>
      <c r="H74" s="25" t="n"/>
      <c r="I74" s="25" t="n"/>
      <c r="J74" s="26" t="n"/>
      <c r="K74" s="26" t="n"/>
      <c r="L74" s="23">
        <f>IFERROR(IF(AND(ISNUMBER(J74),ISNUMBER(K74)),J74*K74,""),"")</f>
        <v/>
      </c>
      <c r="M74" s="25" t="n"/>
      <c r="N74" s="25" t="n"/>
      <c r="O74" s="25" t="n"/>
      <c r="P74" s="25" t="n"/>
      <c r="Q74" s="24" t="n"/>
      <c r="R74" s="25" t="n"/>
      <c r="S74" s="25" t="n"/>
      <c r="T74" s="24" t="n"/>
      <c r="U74" s="27">
        <f>IFERROR(IF(AND(ISNUMBER(B74),ISNUMBER(T74)),T74-B74,IF(ISNUMBER(B74),TODAY()-B74,"")),"")</f>
        <v/>
      </c>
      <c r="V74" s="28">
        <f>IFERROR(IF(OR(NOT(ISNUMBER(Q74)),R74="Clôturée"),"",IF(Q74&lt;TODAY(),"EN RETARD",IF(Q74-TODAY()&lt;=7,"Sous 7 jours",""))),"")</f>
        <v/>
      </c>
    </row>
    <row r="75" ht="30" customHeight="1">
      <c r="A75" s="23">
        <f>IF(COUNTA(B75:G75)=0,"","NC-"&amp;TEXT(ROW()-4,"000"))</f>
        <v/>
      </c>
      <c r="B75" s="24" t="n"/>
      <c r="C75" s="25" t="n"/>
      <c r="D75" s="25" t="n"/>
      <c r="E75" s="25" t="n"/>
      <c r="F75" s="25" t="n"/>
      <c r="G75" s="25" t="n"/>
      <c r="H75" s="25" t="n"/>
      <c r="I75" s="25" t="n"/>
      <c r="J75" s="26" t="n"/>
      <c r="K75" s="26" t="n"/>
      <c r="L75" s="23">
        <f>IFERROR(IF(AND(ISNUMBER(J75),ISNUMBER(K75)),J75*K75,""),"")</f>
        <v/>
      </c>
      <c r="M75" s="25" t="n"/>
      <c r="N75" s="25" t="n"/>
      <c r="O75" s="25" t="n"/>
      <c r="P75" s="25" t="n"/>
      <c r="Q75" s="24" t="n"/>
      <c r="R75" s="25" t="n"/>
      <c r="S75" s="25" t="n"/>
      <c r="T75" s="24" t="n"/>
      <c r="U75" s="27">
        <f>IFERROR(IF(AND(ISNUMBER(B75),ISNUMBER(T75)),T75-B75,IF(ISNUMBER(B75),TODAY()-B75,"")),"")</f>
        <v/>
      </c>
      <c r="V75" s="28">
        <f>IFERROR(IF(OR(NOT(ISNUMBER(Q75)),R75="Clôturée"),"",IF(Q75&lt;TODAY(),"EN RETARD",IF(Q75-TODAY()&lt;=7,"Sous 7 jours",""))),"")</f>
        <v/>
      </c>
    </row>
    <row r="76" ht="30" customHeight="1">
      <c r="A76" s="23">
        <f>IF(COUNTA(B76:G76)=0,"","NC-"&amp;TEXT(ROW()-4,"000"))</f>
        <v/>
      </c>
      <c r="B76" s="24" t="n"/>
      <c r="C76" s="25" t="n"/>
      <c r="D76" s="25" t="n"/>
      <c r="E76" s="25" t="n"/>
      <c r="F76" s="25" t="n"/>
      <c r="G76" s="25" t="n"/>
      <c r="H76" s="25" t="n"/>
      <c r="I76" s="25" t="n"/>
      <c r="J76" s="26" t="n"/>
      <c r="K76" s="26" t="n"/>
      <c r="L76" s="23">
        <f>IFERROR(IF(AND(ISNUMBER(J76),ISNUMBER(K76)),J76*K76,""),"")</f>
        <v/>
      </c>
      <c r="M76" s="25" t="n"/>
      <c r="N76" s="25" t="n"/>
      <c r="O76" s="25" t="n"/>
      <c r="P76" s="25" t="n"/>
      <c r="Q76" s="24" t="n"/>
      <c r="R76" s="25" t="n"/>
      <c r="S76" s="25" t="n"/>
      <c r="T76" s="24" t="n"/>
      <c r="U76" s="27">
        <f>IFERROR(IF(AND(ISNUMBER(B76),ISNUMBER(T76)),T76-B76,IF(ISNUMBER(B76),TODAY()-B76,"")),"")</f>
        <v/>
      </c>
      <c r="V76" s="28">
        <f>IFERROR(IF(OR(NOT(ISNUMBER(Q76)),R76="Clôturée"),"",IF(Q76&lt;TODAY(),"EN RETARD",IF(Q76-TODAY()&lt;=7,"Sous 7 jours",""))),"")</f>
        <v/>
      </c>
    </row>
    <row r="77" ht="30" customHeight="1">
      <c r="A77" s="23">
        <f>IF(COUNTA(B77:G77)=0,"","NC-"&amp;TEXT(ROW()-4,"000"))</f>
        <v/>
      </c>
      <c r="B77" s="24" t="n"/>
      <c r="C77" s="25" t="n"/>
      <c r="D77" s="25" t="n"/>
      <c r="E77" s="25" t="n"/>
      <c r="F77" s="25" t="n"/>
      <c r="G77" s="25" t="n"/>
      <c r="H77" s="25" t="n"/>
      <c r="I77" s="25" t="n"/>
      <c r="J77" s="26" t="n"/>
      <c r="K77" s="26" t="n"/>
      <c r="L77" s="23">
        <f>IFERROR(IF(AND(ISNUMBER(J77),ISNUMBER(K77)),J77*K77,""),"")</f>
        <v/>
      </c>
      <c r="M77" s="25" t="n"/>
      <c r="N77" s="25" t="n"/>
      <c r="O77" s="25" t="n"/>
      <c r="P77" s="25" t="n"/>
      <c r="Q77" s="24" t="n"/>
      <c r="R77" s="25" t="n"/>
      <c r="S77" s="25" t="n"/>
      <c r="T77" s="24" t="n"/>
      <c r="U77" s="27">
        <f>IFERROR(IF(AND(ISNUMBER(B77),ISNUMBER(T77)),T77-B77,IF(ISNUMBER(B77),TODAY()-B77,"")),"")</f>
        <v/>
      </c>
      <c r="V77" s="28">
        <f>IFERROR(IF(OR(NOT(ISNUMBER(Q77)),R77="Clôturée"),"",IF(Q77&lt;TODAY(),"EN RETARD",IF(Q77-TODAY()&lt;=7,"Sous 7 jours",""))),"")</f>
        <v/>
      </c>
    </row>
    <row r="78" ht="30" customHeight="1">
      <c r="A78" s="23">
        <f>IF(COUNTA(B78:G78)=0,"","NC-"&amp;TEXT(ROW()-4,"000"))</f>
        <v/>
      </c>
      <c r="B78" s="24" t="n"/>
      <c r="C78" s="25" t="n"/>
      <c r="D78" s="25" t="n"/>
      <c r="E78" s="25" t="n"/>
      <c r="F78" s="25" t="n"/>
      <c r="G78" s="25" t="n"/>
      <c r="H78" s="25" t="n"/>
      <c r="I78" s="25" t="n"/>
      <c r="J78" s="26" t="n"/>
      <c r="K78" s="26" t="n"/>
      <c r="L78" s="23">
        <f>IFERROR(IF(AND(ISNUMBER(J78),ISNUMBER(K78)),J78*K78,""),"")</f>
        <v/>
      </c>
      <c r="M78" s="25" t="n"/>
      <c r="N78" s="25" t="n"/>
      <c r="O78" s="25" t="n"/>
      <c r="P78" s="25" t="n"/>
      <c r="Q78" s="24" t="n"/>
      <c r="R78" s="25" t="n"/>
      <c r="S78" s="25" t="n"/>
      <c r="T78" s="24" t="n"/>
      <c r="U78" s="27">
        <f>IFERROR(IF(AND(ISNUMBER(B78),ISNUMBER(T78)),T78-B78,IF(ISNUMBER(B78),TODAY()-B78,"")),"")</f>
        <v/>
      </c>
      <c r="V78" s="28">
        <f>IFERROR(IF(OR(NOT(ISNUMBER(Q78)),R78="Clôturée"),"",IF(Q78&lt;TODAY(),"EN RETARD",IF(Q78-TODAY()&lt;=7,"Sous 7 jours",""))),"")</f>
        <v/>
      </c>
    </row>
    <row r="79" ht="30" customHeight="1">
      <c r="A79" s="23">
        <f>IF(COUNTA(B79:G79)=0,"","NC-"&amp;TEXT(ROW()-4,"000"))</f>
        <v/>
      </c>
      <c r="B79" s="24" t="n"/>
      <c r="C79" s="25" t="n"/>
      <c r="D79" s="25" t="n"/>
      <c r="E79" s="25" t="n"/>
      <c r="F79" s="25" t="n"/>
      <c r="G79" s="25" t="n"/>
      <c r="H79" s="25" t="n"/>
      <c r="I79" s="25" t="n"/>
      <c r="J79" s="26" t="n"/>
      <c r="K79" s="26" t="n"/>
      <c r="L79" s="23">
        <f>IFERROR(IF(AND(ISNUMBER(J79),ISNUMBER(K79)),J79*K79,""),"")</f>
        <v/>
      </c>
      <c r="M79" s="25" t="n"/>
      <c r="N79" s="25" t="n"/>
      <c r="O79" s="25" t="n"/>
      <c r="P79" s="25" t="n"/>
      <c r="Q79" s="24" t="n"/>
      <c r="R79" s="25" t="n"/>
      <c r="S79" s="25" t="n"/>
      <c r="T79" s="24" t="n"/>
      <c r="U79" s="27">
        <f>IFERROR(IF(AND(ISNUMBER(B79),ISNUMBER(T79)),T79-B79,IF(ISNUMBER(B79),TODAY()-B79,"")),"")</f>
        <v/>
      </c>
      <c r="V79" s="28">
        <f>IFERROR(IF(OR(NOT(ISNUMBER(Q79)),R79="Clôturée"),"",IF(Q79&lt;TODAY(),"EN RETARD",IF(Q79-TODAY()&lt;=7,"Sous 7 jours",""))),"")</f>
        <v/>
      </c>
    </row>
    <row r="80" ht="30" customHeight="1">
      <c r="A80" s="23">
        <f>IF(COUNTA(B80:G80)=0,"","NC-"&amp;TEXT(ROW()-4,"000"))</f>
        <v/>
      </c>
      <c r="B80" s="24" t="n"/>
      <c r="C80" s="25" t="n"/>
      <c r="D80" s="25" t="n"/>
      <c r="E80" s="25" t="n"/>
      <c r="F80" s="25" t="n"/>
      <c r="G80" s="25" t="n"/>
      <c r="H80" s="25" t="n"/>
      <c r="I80" s="25" t="n"/>
      <c r="J80" s="26" t="n"/>
      <c r="K80" s="26" t="n"/>
      <c r="L80" s="23">
        <f>IFERROR(IF(AND(ISNUMBER(J80),ISNUMBER(K80)),J80*K80,""),"")</f>
        <v/>
      </c>
      <c r="M80" s="25" t="n"/>
      <c r="N80" s="25" t="n"/>
      <c r="O80" s="25" t="n"/>
      <c r="P80" s="25" t="n"/>
      <c r="Q80" s="24" t="n"/>
      <c r="R80" s="25" t="n"/>
      <c r="S80" s="25" t="n"/>
      <c r="T80" s="24" t="n"/>
      <c r="U80" s="27">
        <f>IFERROR(IF(AND(ISNUMBER(B80),ISNUMBER(T80)),T80-B80,IF(ISNUMBER(B80),TODAY()-B80,"")),"")</f>
        <v/>
      </c>
      <c r="V80" s="28">
        <f>IFERROR(IF(OR(NOT(ISNUMBER(Q80)),R80="Clôturée"),"",IF(Q80&lt;TODAY(),"EN RETARD",IF(Q80-TODAY()&lt;=7,"Sous 7 jours",""))),"")</f>
        <v/>
      </c>
    </row>
    <row r="81" ht="30" customHeight="1">
      <c r="A81" s="23">
        <f>IF(COUNTA(B81:G81)=0,"","NC-"&amp;TEXT(ROW()-4,"000"))</f>
        <v/>
      </c>
      <c r="B81" s="24" t="n"/>
      <c r="C81" s="25" t="n"/>
      <c r="D81" s="25" t="n"/>
      <c r="E81" s="25" t="n"/>
      <c r="F81" s="25" t="n"/>
      <c r="G81" s="25" t="n"/>
      <c r="H81" s="25" t="n"/>
      <c r="I81" s="25" t="n"/>
      <c r="J81" s="26" t="n"/>
      <c r="K81" s="26" t="n"/>
      <c r="L81" s="23">
        <f>IFERROR(IF(AND(ISNUMBER(J81),ISNUMBER(K81)),J81*K81,""),"")</f>
        <v/>
      </c>
      <c r="M81" s="25" t="n"/>
      <c r="N81" s="25" t="n"/>
      <c r="O81" s="25" t="n"/>
      <c r="P81" s="25" t="n"/>
      <c r="Q81" s="24" t="n"/>
      <c r="R81" s="25" t="n"/>
      <c r="S81" s="25" t="n"/>
      <c r="T81" s="24" t="n"/>
      <c r="U81" s="27">
        <f>IFERROR(IF(AND(ISNUMBER(B81),ISNUMBER(T81)),T81-B81,IF(ISNUMBER(B81),TODAY()-B81,"")),"")</f>
        <v/>
      </c>
      <c r="V81" s="28">
        <f>IFERROR(IF(OR(NOT(ISNUMBER(Q81)),R81="Clôturée"),"",IF(Q81&lt;TODAY(),"EN RETARD",IF(Q81-TODAY()&lt;=7,"Sous 7 jours",""))),"")</f>
        <v/>
      </c>
    </row>
    <row r="82" ht="30" customHeight="1">
      <c r="A82" s="23">
        <f>IF(COUNTA(B82:G82)=0,"","NC-"&amp;TEXT(ROW()-4,"000"))</f>
        <v/>
      </c>
      <c r="B82" s="24" t="n"/>
      <c r="C82" s="25" t="n"/>
      <c r="D82" s="25" t="n"/>
      <c r="E82" s="25" t="n"/>
      <c r="F82" s="25" t="n"/>
      <c r="G82" s="25" t="n"/>
      <c r="H82" s="25" t="n"/>
      <c r="I82" s="25" t="n"/>
      <c r="J82" s="26" t="n"/>
      <c r="K82" s="26" t="n"/>
      <c r="L82" s="23">
        <f>IFERROR(IF(AND(ISNUMBER(J82),ISNUMBER(K82)),J82*K82,""),"")</f>
        <v/>
      </c>
      <c r="M82" s="25" t="n"/>
      <c r="N82" s="25" t="n"/>
      <c r="O82" s="25" t="n"/>
      <c r="P82" s="25" t="n"/>
      <c r="Q82" s="24" t="n"/>
      <c r="R82" s="25" t="n"/>
      <c r="S82" s="25" t="n"/>
      <c r="T82" s="24" t="n"/>
      <c r="U82" s="27">
        <f>IFERROR(IF(AND(ISNUMBER(B82),ISNUMBER(T82)),T82-B82,IF(ISNUMBER(B82),TODAY()-B82,"")),"")</f>
        <v/>
      </c>
      <c r="V82" s="28">
        <f>IFERROR(IF(OR(NOT(ISNUMBER(Q82)),R82="Clôturée"),"",IF(Q82&lt;TODAY(),"EN RETARD",IF(Q82-TODAY()&lt;=7,"Sous 7 jours",""))),"")</f>
        <v/>
      </c>
    </row>
    <row r="83" ht="30" customHeight="1">
      <c r="A83" s="23">
        <f>IF(COUNTA(B83:G83)=0,"","NC-"&amp;TEXT(ROW()-4,"000"))</f>
        <v/>
      </c>
      <c r="B83" s="24" t="n"/>
      <c r="C83" s="25" t="n"/>
      <c r="D83" s="25" t="n"/>
      <c r="E83" s="25" t="n"/>
      <c r="F83" s="25" t="n"/>
      <c r="G83" s="25" t="n"/>
      <c r="H83" s="25" t="n"/>
      <c r="I83" s="25" t="n"/>
      <c r="J83" s="26" t="n"/>
      <c r="K83" s="26" t="n"/>
      <c r="L83" s="23">
        <f>IFERROR(IF(AND(ISNUMBER(J83),ISNUMBER(K83)),J83*K83,""),"")</f>
        <v/>
      </c>
      <c r="M83" s="25" t="n"/>
      <c r="N83" s="25" t="n"/>
      <c r="O83" s="25" t="n"/>
      <c r="P83" s="25" t="n"/>
      <c r="Q83" s="24" t="n"/>
      <c r="R83" s="25" t="n"/>
      <c r="S83" s="25" t="n"/>
      <c r="T83" s="24" t="n"/>
      <c r="U83" s="27">
        <f>IFERROR(IF(AND(ISNUMBER(B83),ISNUMBER(T83)),T83-B83,IF(ISNUMBER(B83),TODAY()-B83,"")),"")</f>
        <v/>
      </c>
      <c r="V83" s="28">
        <f>IFERROR(IF(OR(NOT(ISNUMBER(Q83)),R83="Clôturée"),"",IF(Q83&lt;TODAY(),"EN RETARD",IF(Q83-TODAY()&lt;=7,"Sous 7 jours",""))),"")</f>
        <v/>
      </c>
    </row>
    <row r="84" ht="30" customHeight="1">
      <c r="A84" s="23">
        <f>IF(COUNTA(B84:G84)=0,"","NC-"&amp;TEXT(ROW()-4,"000"))</f>
        <v/>
      </c>
      <c r="B84" s="24" t="n"/>
      <c r="C84" s="25" t="n"/>
      <c r="D84" s="25" t="n"/>
      <c r="E84" s="25" t="n"/>
      <c r="F84" s="25" t="n"/>
      <c r="G84" s="25" t="n"/>
      <c r="H84" s="25" t="n"/>
      <c r="I84" s="25" t="n"/>
      <c r="J84" s="26" t="n"/>
      <c r="K84" s="26" t="n"/>
      <c r="L84" s="23">
        <f>IFERROR(IF(AND(ISNUMBER(J84),ISNUMBER(K84)),J84*K84,""),"")</f>
        <v/>
      </c>
      <c r="M84" s="25" t="n"/>
      <c r="N84" s="25" t="n"/>
      <c r="O84" s="25" t="n"/>
      <c r="P84" s="25" t="n"/>
      <c r="Q84" s="24" t="n"/>
      <c r="R84" s="25" t="n"/>
      <c r="S84" s="25" t="n"/>
      <c r="T84" s="24" t="n"/>
      <c r="U84" s="27">
        <f>IFERROR(IF(AND(ISNUMBER(B84),ISNUMBER(T84)),T84-B84,IF(ISNUMBER(B84),TODAY()-B84,"")),"")</f>
        <v/>
      </c>
      <c r="V84" s="28">
        <f>IFERROR(IF(OR(NOT(ISNUMBER(Q84)),R84="Clôturée"),"",IF(Q84&lt;TODAY(),"EN RETARD",IF(Q84-TODAY()&lt;=7,"Sous 7 jours",""))),"")</f>
        <v/>
      </c>
    </row>
    <row r="85" ht="30" customHeight="1">
      <c r="A85" s="23">
        <f>IF(COUNTA(B85:G85)=0,"","NC-"&amp;TEXT(ROW()-4,"000"))</f>
        <v/>
      </c>
      <c r="B85" s="24" t="n"/>
      <c r="C85" s="25" t="n"/>
      <c r="D85" s="25" t="n"/>
      <c r="E85" s="25" t="n"/>
      <c r="F85" s="25" t="n"/>
      <c r="G85" s="25" t="n"/>
      <c r="H85" s="25" t="n"/>
      <c r="I85" s="25" t="n"/>
      <c r="J85" s="26" t="n"/>
      <c r="K85" s="26" t="n"/>
      <c r="L85" s="23">
        <f>IFERROR(IF(AND(ISNUMBER(J85),ISNUMBER(K85)),J85*K85,""),"")</f>
        <v/>
      </c>
      <c r="M85" s="25" t="n"/>
      <c r="N85" s="25" t="n"/>
      <c r="O85" s="25" t="n"/>
      <c r="P85" s="25" t="n"/>
      <c r="Q85" s="24" t="n"/>
      <c r="R85" s="25" t="n"/>
      <c r="S85" s="25" t="n"/>
      <c r="T85" s="24" t="n"/>
      <c r="U85" s="27">
        <f>IFERROR(IF(AND(ISNUMBER(B85),ISNUMBER(T85)),T85-B85,IF(ISNUMBER(B85),TODAY()-B85,"")),"")</f>
        <v/>
      </c>
      <c r="V85" s="28">
        <f>IFERROR(IF(OR(NOT(ISNUMBER(Q85)),R85="Clôturée"),"",IF(Q85&lt;TODAY(),"EN RETARD",IF(Q85-TODAY()&lt;=7,"Sous 7 jours",""))),"")</f>
        <v/>
      </c>
    </row>
    <row r="86" ht="30" customHeight="1">
      <c r="A86" s="23">
        <f>IF(COUNTA(B86:G86)=0,"","NC-"&amp;TEXT(ROW()-4,"000"))</f>
        <v/>
      </c>
      <c r="B86" s="24" t="n"/>
      <c r="C86" s="25" t="n"/>
      <c r="D86" s="25" t="n"/>
      <c r="E86" s="25" t="n"/>
      <c r="F86" s="25" t="n"/>
      <c r="G86" s="25" t="n"/>
      <c r="H86" s="25" t="n"/>
      <c r="I86" s="25" t="n"/>
      <c r="J86" s="26" t="n"/>
      <c r="K86" s="26" t="n"/>
      <c r="L86" s="23">
        <f>IFERROR(IF(AND(ISNUMBER(J86),ISNUMBER(K86)),J86*K86,""),"")</f>
        <v/>
      </c>
      <c r="M86" s="25" t="n"/>
      <c r="N86" s="25" t="n"/>
      <c r="O86" s="25" t="n"/>
      <c r="P86" s="25" t="n"/>
      <c r="Q86" s="24" t="n"/>
      <c r="R86" s="25" t="n"/>
      <c r="S86" s="25" t="n"/>
      <c r="T86" s="24" t="n"/>
      <c r="U86" s="27">
        <f>IFERROR(IF(AND(ISNUMBER(B86),ISNUMBER(T86)),T86-B86,IF(ISNUMBER(B86),TODAY()-B86,"")),"")</f>
        <v/>
      </c>
      <c r="V86" s="28">
        <f>IFERROR(IF(OR(NOT(ISNUMBER(Q86)),R86="Clôturée"),"",IF(Q86&lt;TODAY(),"EN RETARD",IF(Q86-TODAY()&lt;=7,"Sous 7 jours",""))),"")</f>
        <v/>
      </c>
    </row>
    <row r="87" ht="30" customHeight="1">
      <c r="A87" s="23">
        <f>IF(COUNTA(B87:G87)=0,"","NC-"&amp;TEXT(ROW()-4,"000"))</f>
        <v/>
      </c>
      <c r="B87" s="24" t="n"/>
      <c r="C87" s="25" t="n"/>
      <c r="D87" s="25" t="n"/>
      <c r="E87" s="25" t="n"/>
      <c r="F87" s="25" t="n"/>
      <c r="G87" s="25" t="n"/>
      <c r="H87" s="25" t="n"/>
      <c r="I87" s="25" t="n"/>
      <c r="J87" s="26" t="n"/>
      <c r="K87" s="26" t="n"/>
      <c r="L87" s="23">
        <f>IFERROR(IF(AND(ISNUMBER(J87),ISNUMBER(K87)),J87*K87,""),"")</f>
        <v/>
      </c>
      <c r="M87" s="25" t="n"/>
      <c r="N87" s="25" t="n"/>
      <c r="O87" s="25" t="n"/>
      <c r="P87" s="25" t="n"/>
      <c r="Q87" s="24" t="n"/>
      <c r="R87" s="25" t="n"/>
      <c r="S87" s="25" t="n"/>
      <c r="T87" s="24" t="n"/>
      <c r="U87" s="27">
        <f>IFERROR(IF(AND(ISNUMBER(B87),ISNUMBER(T87)),T87-B87,IF(ISNUMBER(B87),TODAY()-B87,"")),"")</f>
        <v/>
      </c>
      <c r="V87" s="28">
        <f>IFERROR(IF(OR(NOT(ISNUMBER(Q87)),R87="Clôturée"),"",IF(Q87&lt;TODAY(),"EN RETARD",IF(Q87-TODAY()&lt;=7,"Sous 7 jours",""))),"")</f>
        <v/>
      </c>
    </row>
    <row r="88" ht="30" customHeight="1">
      <c r="A88" s="23">
        <f>IF(COUNTA(B88:G88)=0,"","NC-"&amp;TEXT(ROW()-4,"000"))</f>
        <v/>
      </c>
      <c r="B88" s="24" t="n"/>
      <c r="C88" s="25" t="n"/>
      <c r="D88" s="25" t="n"/>
      <c r="E88" s="25" t="n"/>
      <c r="F88" s="25" t="n"/>
      <c r="G88" s="25" t="n"/>
      <c r="H88" s="25" t="n"/>
      <c r="I88" s="25" t="n"/>
      <c r="J88" s="26" t="n"/>
      <c r="K88" s="26" t="n"/>
      <c r="L88" s="23">
        <f>IFERROR(IF(AND(ISNUMBER(J88),ISNUMBER(K88)),J88*K88,""),"")</f>
        <v/>
      </c>
      <c r="M88" s="25" t="n"/>
      <c r="N88" s="25" t="n"/>
      <c r="O88" s="25" t="n"/>
      <c r="P88" s="25" t="n"/>
      <c r="Q88" s="24" t="n"/>
      <c r="R88" s="25" t="n"/>
      <c r="S88" s="25" t="n"/>
      <c r="T88" s="24" t="n"/>
      <c r="U88" s="27">
        <f>IFERROR(IF(AND(ISNUMBER(B88),ISNUMBER(T88)),T88-B88,IF(ISNUMBER(B88),TODAY()-B88,"")),"")</f>
        <v/>
      </c>
      <c r="V88" s="28">
        <f>IFERROR(IF(OR(NOT(ISNUMBER(Q88)),R88="Clôturée"),"",IF(Q88&lt;TODAY(),"EN RETARD",IF(Q88-TODAY()&lt;=7,"Sous 7 jours",""))),"")</f>
        <v/>
      </c>
    </row>
    <row r="89" ht="30" customHeight="1">
      <c r="A89" s="23">
        <f>IF(COUNTA(B89:G89)=0,"","NC-"&amp;TEXT(ROW()-4,"000"))</f>
        <v/>
      </c>
      <c r="B89" s="24" t="n"/>
      <c r="C89" s="25" t="n"/>
      <c r="D89" s="25" t="n"/>
      <c r="E89" s="25" t="n"/>
      <c r="F89" s="25" t="n"/>
      <c r="G89" s="25" t="n"/>
      <c r="H89" s="25" t="n"/>
      <c r="I89" s="25" t="n"/>
      <c r="J89" s="26" t="n"/>
      <c r="K89" s="26" t="n"/>
      <c r="L89" s="23">
        <f>IFERROR(IF(AND(ISNUMBER(J89),ISNUMBER(K89)),J89*K89,""),"")</f>
        <v/>
      </c>
      <c r="M89" s="25" t="n"/>
      <c r="N89" s="25" t="n"/>
      <c r="O89" s="25" t="n"/>
      <c r="P89" s="25" t="n"/>
      <c r="Q89" s="24" t="n"/>
      <c r="R89" s="25" t="n"/>
      <c r="S89" s="25" t="n"/>
      <c r="T89" s="24" t="n"/>
      <c r="U89" s="27">
        <f>IFERROR(IF(AND(ISNUMBER(B89),ISNUMBER(T89)),T89-B89,IF(ISNUMBER(B89),TODAY()-B89,"")),"")</f>
        <v/>
      </c>
      <c r="V89" s="28">
        <f>IFERROR(IF(OR(NOT(ISNUMBER(Q89)),R89="Clôturée"),"",IF(Q89&lt;TODAY(),"EN RETARD",IF(Q89-TODAY()&lt;=7,"Sous 7 jours",""))),"")</f>
        <v/>
      </c>
    </row>
    <row r="90" ht="30" customHeight="1">
      <c r="A90" s="23">
        <f>IF(COUNTA(B90:G90)=0,"","NC-"&amp;TEXT(ROW()-4,"000"))</f>
        <v/>
      </c>
      <c r="B90" s="24" t="n"/>
      <c r="C90" s="25" t="n"/>
      <c r="D90" s="25" t="n"/>
      <c r="E90" s="25" t="n"/>
      <c r="F90" s="25" t="n"/>
      <c r="G90" s="25" t="n"/>
      <c r="H90" s="25" t="n"/>
      <c r="I90" s="25" t="n"/>
      <c r="J90" s="26" t="n"/>
      <c r="K90" s="26" t="n"/>
      <c r="L90" s="23">
        <f>IFERROR(IF(AND(ISNUMBER(J90),ISNUMBER(K90)),J90*K90,""),"")</f>
        <v/>
      </c>
      <c r="M90" s="25" t="n"/>
      <c r="N90" s="25" t="n"/>
      <c r="O90" s="25" t="n"/>
      <c r="P90" s="25" t="n"/>
      <c r="Q90" s="24" t="n"/>
      <c r="R90" s="25" t="n"/>
      <c r="S90" s="25" t="n"/>
      <c r="T90" s="24" t="n"/>
      <c r="U90" s="27">
        <f>IFERROR(IF(AND(ISNUMBER(B90),ISNUMBER(T90)),T90-B90,IF(ISNUMBER(B90),TODAY()-B90,"")),"")</f>
        <v/>
      </c>
      <c r="V90" s="28">
        <f>IFERROR(IF(OR(NOT(ISNUMBER(Q90)),R90="Clôturée"),"",IF(Q90&lt;TODAY(),"EN RETARD",IF(Q90-TODAY()&lt;=7,"Sous 7 jours",""))),"")</f>
        <v/>
      </c>
    </row>
    <row r="91" ht="30" customHeight="1">
      <c r="A91" s="23">
        <f>IF(COUNTA(B91:G91)=0,"","NC-"&amp;TEXT(ROW()-4,"000"))</f>
        <v/>
      </c>
      <c r="B91" s="24" t="n"/>
      <c r="C91" s="25" t="n"/>
      <c r="D91" s="25" t="n"/>
      <c r="E91" s="25" t="n"/>
      <c r="F91" s="25" t="n"/>
      <c r="G91" s="25" t="n"/>
      <c r="H91" s="25" t="n"/>
      <c r="I91" s="25" t="n"/>
      <c r="J91" s="26" t="n"/>
      <c r="K91" s="26" t="n"/>
      <c r="L91" s="23">
        <f>IFERROR(IF(AND(ISNUMBER(J91),ISNUMBER(K91)),J91*K91,""),"")</f>
        <v/>
      </c>
      <c r="M91" s="25" t="n"/>
      <c r="N91" s="25" t="n"/>
      <c r="O91" s="25" t="n"/>
      <c r="P91" s="25" t="n"/>
      <c r="Q91" s="24" t="n"/>
      <c r="R91" s="25" t="n"/>
      <c r="S91" s="25" t="n"/>
      <c r="T91" s="24" t="n"/>
      <c r="U91" s="27">
        <f>IFERROR(IF(AND(ISNUMBER(B91),ISNUMBER(T91)),T91-B91,IF(ISNUMBER(B91),TODAY()-B91,"")),"")</f>
        <v/>
      </c>
      <c r="V91" s="28">
        <f>IFERROR(IF(OR(NOT(ISNUMBER(Q91)),R91="Clôturée"),"",IF(Q91&lt;TODAY(),"EN RETARD",IF(Q91-TODAY()&lt;=7,"Sous 7 jours",""))),"")</f>
        <v/>
      </c>
    </row>
    <row r="92" ht="30" customHeight="1">
      <c r="A92" s="23">
        <f>IF(COUNTA(B92:G92)=0,"","NC-"&amp;TEXT(ROW()-4,"000"))</f>
        <v/>
      </c>
      <c r="B92" s="24" t="n"/>
      <c r="C92" s="25" t="n"/>
      <c r="D92" s="25" t="n"/>
      <c r="E92" s="25" t="n"/>
      <c r="F92" s="25" t="n"/>
      <c r="G92" s="25" t="n"/>
      <c r="H92" s="25" t="n"/>
      <c r="I92" s="25" t="n"/>
      <c r="J92" s="26" t="n"/>
      <c r="K92" s="26" t="n"/>
      <c r="L92" s="23">
        <f>IFERROR(IF(AND(ISNUMBER(J92),ISNUMBER(K92)),J92*K92,""),"")</f>
        <v/>
      </c>
      <c r="M92" s="25" t="n"/>
      <c r="N92" s="25" t="n"/>
      <c r="O92" s="25" t="n"/>
      <c r="P92" s="25" t="n"/>
      <c r="Q92" s="24" t="n"/>
      <c r="R92" s="25" t="n"/>
      <c r="S92" s="25" t="n"/>
      <c r="T92" s="24" t="n"/>
      <c r="U92" s="27">
        <f>IFERROR(IF(AND(ISNUMBER(B92),ISNUMBER(T92)),T92-B92,IF(ISNUMBER(B92),TODAY()-B92,"")),"")</f>
        <v/>
      </c>
      <c r="V92" s="28">
        <f>IFERROR(IF(OR(NOT(ISNUMBER(Q92)),R92="Clôturée"),"",IF(Q92&lt;TODAY(),"EN RETARD",IF(Q92-TODAY()&lt;=7,"Sous 7 jours",""))),"")</f>
        <v/>
      </c>
    </row>
    <row r="93" ht="30" customHeight="1">
      <c r="A93" s="23">
        <f>IF(COUNTA(B93:G93)=0,"","NC-"&amp;TEXT(ROW()-4,"000"))</f>
        <v/>
      </c>
      <c r="B93" s="24" t="n"/>
      <c r="C93" s="25" t="n"/>
      <c r="D93" s="25" t="n"/>
      <c r="E93" s="25" t="n"/>
      <c r="F93" s="25" t="n"/>
      <c r="G93" s="25" t="n"/>
      <c r="H93" s="25" t="n"/>
      <c r="I93" s="25" t="n"/>
      <c r="J93" s="26" t="n"/>
      <c r="K93" s="26" t="n"/>
      <c r="L93" s="23">
        <f>IFERROR(IF(AND(ISNUMBER(J93),ISNUMBER(K93)),J93*K93,""),"")</f>
        <v/>
      </c>
      <c r="M93" s="25" t="n"/>
      <c r="N93" s="25" t="n"/>
      <c r="O93" s="25" t="n"/>
      <c r="P93" s="25" t="n"/>
      <c r="Q93" s="24" t="n"/>
      <c r="R93" s="25" t="n"/>
      <c r="S93" s="25" t="n"/>
      <c r="T93" s="24" t="n"/>
      <c r="U93" s="27">
        <f>IFERROR(IF(AND(ISNUMBER(B93),ISNUMBER(T93)),T93-B93,IF(ISNUMBER(B93),TODAY()-B93,"")),"")</f>
        <v/>
      </c>
      <c r="V93" s="28">
        <f>IFERROR(IF(OR(NOT(ISNUMBER(Q93)),R93="Clôturée"),"",IF(Q93&lt;TODAY(),"EN RETARD",IF(Q93-TODAY()&lt;=7,"Sous 7 jours",""))),"")</f>
        <v/>
      </c>
    </row>
    <row r="94" ht="30" customHeight="1">
      <c r="A94" s="23">
        <f>IF(COUNTA(B94:G94)=0,"","NC-"&amp;TEXT(ROW()-4,"000"))</f>
        <v/>
      </c>
      <c r="B94" s="24" t="n"/>
      <c r="C94" s="25" t="n"/>
      <c r="D94" s="25" t="n"/>
      <c r="E94" s="25" t="n"/>
      <c r="F94" s="25" t="n"/>
      <c r="G94" s="25" t="n"/>
      <c r="H94" s="25" t="n"/>
      <c r="I94" s="25" t="n"/>
      <c r="J94" s="26" t="n"/>
      <c r="K94" s="26" t="n"/>
      <c r="L94" s="23">
        <f>IFERROR(IF(AND(ISNUMBER(J94),ISNUMBER(K94)),J94*K94,""),"")</f>
        <v/>
      </c>
      <c r="M94" s="25" t="n"/>
      <c r="N94" s="25" t="n"/>
      <c r="O94" s="25" t="n"/>
      <c r="P94" s="25" t="n"/>
      <c r="Q94" s="24" t="n"/>
      <c r="R94" s="25" t="n"/>
      <c r="S94" s="25" t="n"/>
      <c r="T94" s="24" t="n"/>
      <c r="U94" s="27">
        <f>IFERROR(IF(AND(ISNUMBER(B94),ISNUMBER(T94)),T94-B94,IF(ISNUMBER(B94),TODAY()-B94,"")),"")</f>
        <v/>
      </c>
      <c r="V94" s="28">
        <f>IFERROR(IF(OR(NOT(ISNUMBER(Q94)),R94="Clôturée"),"",IF(Q94&lt;TODAY(),"EN RETARD",IF(Q94-TODAY()&lt;=7,"Sous 7 jours",""))),"")</f>
        <v/>
      </c>
    </row>
    <row r="95" ht="30" customHeight="1">
      <c r="A95" s="23">
        <f>IF(COUNTA(B95:G95)=0,"","NC-"&amp;TEXT(ROW()-4,"000"))</f>
        <v/>
      </c>
      <c r="B95" s="24" t="n"/>
      <c r="C95" s="25" t="n"/>
      <c r="D95" s="25" t="n"/>
      <c r="E95" s="25" t="n"/>
      <c r="F95" s="25" t="n"/>
      <c r="G95" s="25" t="n"/>
      <c r="H95" s="25" t="n"/>
      <c r="I95" s="25" t="n"/>
      <c r="J95" s="26" t="n"/>
      <c r="K95" s="26" t="n"/>
      <c r="L95" s="23">
        <f>IFERROR(IF(AND(ISNUMBER(J95),ISNUMBER(K95)),J95*K95,""),"")</f>
        <v/>
      </c>
      <c r="M95" s="25" t="n"/>
      <c r="N95" s="25" t="n"/>
      <c r="O95" s="25" t="n"/>
      <c r="P95" s="25" t="n"/>
      <c r="Q95" s="24" t="n"/>
      <c r="R95" s="25" t="n"/>
      <c r="S95" s="25" t="n"/>
      <c r="T95" s="24" t="n"/>
      <c r="U95" s="27">
        <f>IFERROR(IF(AND(ISNUMBER(B95),ISNUMBER(T95)),T95-B95,IF(ISNUMBER(B95),TODAY()-B95,"")),"")</f>
        <v/>
      </c>
      <c r="V95" s="28">
        <f>IFERROR(IF(OR(NOT(ISNUMBER(Q95)),R95="Clôturée"),"",IF(Q95&lt;TODAY(),"EN RETARD",IF(Q95-TODAY()&lt;=7,"Sous 7 jours",""))),"")</f>
        <v/>
      </c>
    </row>
    <row r="96" ht="30" customHeight="1">
      <c r="A96" s="23">
        <f>IF(COUNTA(B96:G96)=0,"","NC-"&amp;TEXT(ROW()-4,"000"))</f>
        <v/>
      </c>
      <c r="B96" s="24" t="n"/>
      <c r="C96" s="25" t="n"/>
      <c r="D96" s="25" t="n"/>
      <c r="E96" s="25" t="n"/>
      <c r="F96" s="25" t="n"/>
      <c r="G96" s="25" t="n"/>
      <c r="H96" s="25" t="n"/>
      <c r="I96" s="25" t="n"/>
      <c r="J96" s="26" t="n"/>
      <c r="K96" s="26" t="n"/>
      <c r="L96" s="23">
        <f>IFERROR(IF(AND(ISNUMBER(J96),ISNUMBER(K96)),J96*K96,""),"")</f>
        <v/>
      </c>
      <c r="M96" s="25" t="n"/>
      <c r="N96" s="25" t="n"/>
      <c r="O96" s="25" t="n"/>
      <c r="P96" s="25" t="n"/>
      <c r="Q96" s="24" t="n"/>
      <c r="R96" s="25" t="n"/>
      <c r="S96" s="25" t="n"/>
      <c r="T96" s="24" t="n"/>
      <c r="U96" s="27">
        <f>IFERROR(IF(AND(ISNUMBER(B96),ISNUMBER(T96)),T96-B96,IF(ISNUMBER(B96),TODAY()-B96,"")),"")</f>
        <v/>
      </c>
      <c r="V96" s="28">
        <f>IFERROR(IF(OR(NOT(ISNUMBER(Q96)),R96="Clôturée"),"",IF(Q96&lt;TODAY(),"EN RETARD",IF(Q96-TODAY()&lt;=7,"Sous 7 jours",""))),"")</f>
        <v/>
      </c>
    </row>
    <row r="97" ht="30" customHeight="1">
      <c r="A97" s="23">
        <f>IF(COUNTA(B97:G97)=0,"","NC-"&amp;TEXT(ROW()-4,"000"))</f>
        <v/>
      </c>
      <c r="B97" s="24" t="n"/>
      <c r="C97" s="25" t="n"/>
      <c r="D97" s="25" t="n"/>
      <c r="E97" s="25" t="n"/>
      <c r="F97" s="25" t="n"/>
      <c r="G97" s="25" t="n"/>
      <c r="H97" s="25" t="n"/>
      <c r="I97" s="25" t="n"/>
      <c r="J97" s="26" t="n"/>
      <c r="K97" s="26" t="n"/>
      <c r="L97" s="23">
        <f>IFERROR(IF(AND(ISNUMBER(J97),ISNUMBER(K97)),J97*K97,""),"")</f>
        <v/>
      </c>
      <c r="M97" s="25" t="n"/>
      <c r="N97" s="25" t="n"/>
      <c r="O97" s="25" t="n"/>
      <c r="P97" s="25" t="n"/>
      <c r="Q97" s="24" t="n"/>
      <c r="R97" s="25" t="n"/>
      <c r="S97" s="25" t="n"/>
      <c r="T97" s="24" t="n"/>
      <c r="U97" s="27">
        <f>IFERROR(IF(AND(ISNUMBER(B97),ISNUMBER(T97)),T97-B97,IF(ISNUMBER(B97),TODAY()-B97,"")),"")</f>
        <v/>
      </c>
      <c r="V97" s="28">
        <f>IFERROR(IF(OR(NOT(ISNUMBER(Q97)),R97="Clôturée"),"",IF(Q97&lt;TODAY(),"EN RETARD",IF(Q97-TODAY()&lt;=7,"Sous 7 jours",""))),"")</f>
        <v/>
      </c>
    </row>
    <row r="98" ht="30" customHeight="1">
      <c r="A98" s="23">
        <f>IF(COUNTA(B98:G98)=0,"","NC-"&amp;TEXT(ROW()-4,"000"))</f>
        <v/>
      </c>
      <c r="B98" s="24" t="n"/>
      <c r="C98" s="25" t="n"/>
      <c r="D98" s="25" t="n"/>
      <c r="E98" s="25" t="n"/>
      <c r="F98" s="25" t="n"/>
      <c r="G98" s="25" t="n"/>
      <c r="H98" s="25" t="n"/>
      <c r="I98" s="25" t="n"/>
      <c r="J98" s="26" t="n"/>
      <c r="K98" s="26" t="n"/>
      <c r="L98" s="23">
        <f>IFERROR(IF(AND(ISNUMBER(J98),ISNUMBER(K98)),J98*K98,""),"")</f>
        <v/>
      </c>
      <c r="M98" s="25" t="n"/>
      <c r="N98" s="25" t="n"/>
      <c r="O98" s="25" t="n"/>
      <c r="P98" s="25" t="n"/>
      <c r="Q98" s="24" t="n"/>
      <c r="R98" s="25" t="n"/>
      <c r="S98" s="25" t="n"/>
      <c r="T98" s="24" t="n"/>
      <c r="U98" s="27">
        <f>IFERROR(IF(AND(ISNUMBER(B98),ISNUMBER(T98)),T98-B98,IF(ISNUMBER(B98),TODAY()-B98,"")),"")</f>
        <v/>
      </c>
      <c r="V98" s="28">
        <f>IFERROR(IF(OR(NOT(ISNUMBER(Q98)),R98="Clôturée"),"",IF(Q98&lt;TODAY(),"EN RETARD",IF(Q98-TODAY()&lt;=7,"Sous 7 jours",""))),"")</f>
        <v/>
      </c>
    </row>
    <row r="99" ht="30" customHeight="1">
      <c r="A99" s="23">
        <f>IF(COUNTA(B99:G99)=0,"","NC-"&amp;TEXT(ROW()-4,"000"))</f>
        <v/>
      </c>
      <c r="B99" s="24" t="n"/>
      <c r="C99" s="25" t="n"/>
      <c r="D99" s="25" t="n"/>
      <c r="E99" s="25" t="n"/>
      <c r="F99" s="25" t="n"/>
      <c r="G99" s="25" t="n"/>
      <c r="H99" s="25" t="n"/>
      <c r="I99" s="25" t="n"/>
      <c r="J99" s="26" t="n"/>
      <c r="K99" s="26" t="n"/>
      <c r="L99" s="23">
        <f>IFERROR(IF(AND(ISNUMBER(J99),ISNUMBER(K99)),J99*K99,""),"")</f>
        <v/>
      </c>
      <c r="M99" s="25" t="n"/>
      <c r="N99" s="25" t="n"/>
      <c r="O99" s="25" t="n"/>
      <c r="P99" s="25" t="n"/>
      <c r="Q99" s="24" t="n"/>
      <c r="R99" s="25" t="n"/>
      <c r="S99" s="25" t="n"/>
      <c r="T99" s="24" t="n"/>
      <c r="U99" s="27">
        <f>IFERROR(IF(AND(ISNUMBER(B99),ISNUMBER(T99)),T99-B99,IF(ISNUMBER(B99),TODAY()-B99,"")),"")</f>
        <v/>
      </c>
      <c r="V99" s="28">
        <f>IFERROR(IF(OR(NOT(ISNUMBER(Q99)),R99="Clôturée"),"",IF(Q99&lt;TODAY(),"EN RETARD",IF(Q99-TODAY()&lt;=7,"Sous 7 jours",""))),"")</f>
        <v/>
      </c>
    </row>
    <row r="100" ht="30" customHeight="1">
      <c r="A100" s="23">
        <f>IF(COUNTA(B100:G100)=0,"","NC-"&amp;TEXT(ROW()-4,"000"))</f>
        <v/>
      </c>
      <c r="B100" s="24" t="n"/>
      <c r="C100" s="25" t="n"/>
      <c r="D100" s="25" t="n"/>
      <c r="E100" s="25" t="n"/>
      <c r="F100" s="25" t="n"/>
      <c r="G100" s="25" t="n"/>
      <c r="H100" s="25" t="n"/>
      <c r="I100" s="25" t="n"/>
      <c r="J100" s="26" t="n"/>
      <c r="K100" s="26" t="n"/>
      <c r="L100" s="23">
        <f>IFERROR(IF(AND(ISNUMBER(J100),ISNUMBER(K100)),J100*K100,""),"")</f>
        <v/>
      </c>
      <c r="M100" s="25" t="n"/>
      <c r="N100" s="25" t="n"/>
      <c r="O100" s="25" t="n"/>
      <c r="P100" s="25" t="n"/>
      <c r="Q100" s="24" t="n"/>
      <c r="R100" s="25" t="n"/>
      <c r="S100" s="25" t="n"/>
      <c r="T100" s="24" t="n"/>
      <c r="U100" s="27">
        <f>IFERROR(IF(AND(ISNUMBER(B100),ISNUMBER(T100)),T100-B100,IF(ISNUMBER(B100),TODAY()-B100,"")),"")</f>
        <v/>
      </c>
      <c r="V100" s="28">
        <f>IFERROR(IF(OR(NOT(ISNUMBER(Q100)),R100="Clôturée"),"",IF(Q100&lt;TODAY(),"EN RETARD",IF(Q100-TODAY()&lt;=7,"Sous 7 jours",""))),"")</f>
        <v/>
      </c>
    </row>
    <row r="101" ht="30" customHeight="1">
      <c r="A101" s="23">
        <f>IF(COUNTA(B101:G101)=0,"","NC-"&amp;TEXT(ROW()-4,"000"))</f>
        <v/>
      </c>
      <c r="B101" s="24" t="n"/>
      <c r="C101" s="25" t="n"/>
      <c r="D101" s="25" t="n"/>
      <c r="E101" s="25" t="n"/>
      <c r="F101" s="25" t="n"/>
      <c r="G101" s="25" t="n"/>
      <c r="H101" s="25" t="n"/>
      <c r="I101" s="25" t="n"/>
      <c r="J101" s="26" t="n"/>
      <c r="K101" s="26" t="n"/>
      <c r="L101" s="23">
        <f>IFERROR(IF(AND(ISNUMBER(J101),ISNUMBER(K101)),J101*K101,""),"")</f>
        <v/>
      </c>
      <c r="M101" s="25" t="n"/>
      <c r="N101" s="25" t="n"/>
      <c r="O101" s="25" t="n"/>
      <c r="P101" s="25" t="n"/>
      <c r="Q101" s="24" t="n"/>
      <c r="R101" s="25" t="n"/>
      <c r="S101" s="25" t="n"/>
      <c r="T101" s="24" t="n"/>
      <c r="U101" s="27">
        <f>IFERROR(IF(AND(ISNUMBER(B101),ISNUMBER(T101)),T101-B101,IF(ISNUMBER(B101),TODAY()-B101,"")),"")</f>
        <v/>
      </c>
      <c r="V101" s="28">
        <f>IFERROR(IF(OR(NOT(ISNUMBER(Q101)),R101="Clôturée"),"",IF(Q101&lt;TODAY(),"EN RETARD",IF(Q101-TODAY()&lt;=7,"Sous 7 jours",""))),"")</f>
        <v/>
      </c>
    </row>
    <row r="102" ht="30" customHeight="1">
      <c r="A102" s="23">
        <f>IF(COUNTA(B102:G102)=0,"","NC-"&amp;TEXT(ROW()-4,"000"))</f>
        <v/>
      </c>
      <c r="B102" s="24" t="n"/>
      <c r="C102" s="25" t="n"/>
      <c r="D102" s="25" t="n"/>
      <c r="E102" s="25" t="n"/>
      <c r="F102" s="25" t="n"/>
      <c r="G102" s="25" t="n"/>
      <c r="H102" s="25" t="n"/>
      <c r="I102" s="25" t="n"/>
      <c r="J102" s="26" t="n"/>
      <c r="K102" s="26" t="n"/>
      <c r="L102" s="23">
        <f>IFERROR(IF(AND(ISNUMBER(J102),ISNUMBER(K102)),J102*K102,""),"")</f>
        <v/>
      </c>
      <c r="M102" s="25" t="n"/>
      <c r="N102" s="25" t="n"/>
      <c r="O102" s="25" t="n"/>
      <c r="P102" s="25" t="n"/>
      <c r="Q102" s="24" t="n"/>
      <c r="R102" s="25" t="n"/>
      <c r="S102" s="25" t="n"/>
      <c r="T102" s="24" t="n"/>
      <c r="U102" s="27">
        <f>IFERROR(IF(AND(ISNUMBER(B102),ISNUMBER(T102)),T102-B102,IF(ISNUMBER(B102),TODAY()-B102,"")),"")</f>
        <v/>
      </c>
      <c r="V102" s="28">
        <f>IFERROR(IF(OR(NOT(ISNUMBER(Q102)),R102="Clôturée"),"",IF(Q102&lt;TODAY(),"EN RETARD",IF(Q102-TODAY()&lt;=7,"Sous 7 jours",""))),"")</f>
        <v/>
      </c>
    </row>
    <row r="103" ht="30" customHeight="1">
      <c r="A103" s="23">
        <f>IF(COUNTA(B103:G103)=0,"","NC-"&amp;TEXT(ROW()-4,"000"))</f>
        <v/>
      </c>
      <c r="B103" s="24" t="n"/>
      <c r="C103" s="25" t="n"/>
      <c r="D103" s="25" t="n"/>
      <c r="E103" s="25" t="n"/>
      <c r="F103" s="25" t="n"/>
      <c r="G103" s="25" t="n"/>
      <c r="H103" s="25" t="n"/>
      <c r="I103" s="25" t="n"/>
      <c r="J103" s="26" t="n"/>
      <c r="K103" s="26" t="n"/>
      <c r="L103" s="23">
        <f>IFERROR(IF(AND(ISNUMBER(J103),ISNUMBER(K103)),J103*K103,""),"")</f>
        <v/>
      </c>
      <c r="M103" s="25" t="n"/>
      <c r="N103" s="25" t="n"/>
      <c r="O103" s="25" t="n"/>
      <c r="P103" s="25" t="n"/>
      <c r="Q103" s="24" t="n"/>
      <c r="R103" s="25" t="n"/>
      <c r="S103" s="25" t="n"/>
      <c r="T103" s="24" t="n"/>
      <c r="U103" s="27">
        <f>IFERROR(IF(AND(ISNUMBER(B103),ISNUMBER(T103)),T103-B103,IF(ISNUMBER(B103),TODAY()-B103,"")),"")</f>
        <v/>
      </c>
      <c r="V103" s="28">
        <f>IFERROR(IF(OR(NOT(ISNUMBER(Q103)),R103="Clôturée"),"",IF(Q103&lt;TODAY(),"EN RETARD",IF(Q103-TODAY()&lt;=7,"Sous 7 jours",""))),"")</f>
        <v/>
      </c>
    </row>
    <row r="104" ht="30" customHeight="1">
      <c r="A104" s="23">
        <f>IF(COUNTA(B104:G104)=0,"","NC-"&amp;TEXT(ROW()-4,"000"))</f>
        <v/>
      </c>
      <c r="B104" s="24" t="n"/>
      <c r="C104" s="25" t="n"/>
      <c r="D104" s="25" t="n"/>
      <c r="E104" s="25" t="n"/>
      <c r="F104" s="25" t="n"/>
      <c r="G104" s="25" t="n"/>
      <c r="H104" s="25" t="n"/>
      <c r="I104" s="25" t="n"/>
      <c r="J104" s="26" t="n"/>
      <c r="K104" s="26" t="n"/>
      <c r="L104" s="23">
        <f>IFERROR(IF(AND(ISNUMBER(J104),ISNUMBER(K104)),J104*K104,""),"")</f>
        <v/>
      </c>
      <c r="M104" s="25" t="n"/>
      <c r="N104" s="25" t="n"/>
      <c r="O104" s="25" t="n"/>
      <c r="P104" s="25" t="n"/>
      <c r="Q104" s="24" t="n"/>
      <c r="R104" s="25" t="n"/>
      <c r="S104" s="25" t="n"/>
      <c r="T104" s="24" t="n"/>
      <c r="U104" s="27">
        <f>IFERROR(IF(AND(ISNUMBER(B104),ISNUMBER(T104)),T104-B104,IF(ISNUMBER(B104),TODAY()-B104,"")),"")</f>
        <v/>
      </c>
      <c r="V104" s="28">
        <f>IFERROR(IF(OR(NOT(ISNUMBER(Q104)),R104="Clôturée"),"",IF(Q104&lt;TODAY(),"EN RETARD",IF(Q104-TODAY()&lt;=7,"Sous 7 jours",""))),"")</f>
        <v/>
      </c>
    </row>
    <row r="105" ht="30" customHeight="1">
      <c r="A105" s="23">
        <f>IF(COUNTA(B105:G105)=0,"","NC-"&amp;TEXT(ROW()-4,"000"))</f>
        <v/>
      </c>
      <c r="B105" s="24" t="n"/>
      <c r="C105" s="25" t="n"/>
      <c r="D105" s="25" t="n"/>
      <c r="E105" s="25" t="n"/>
      <c r="F105" s="25" t="n"/>
      <c r="G105" s="25" t="n"/>
      <c r="H105" s="25" t="n"/>
      <c r="I105" s="25" t="n"/>
      <c r="J105" s="26" t="n"/>
      <c r="K105" s="26" t="n"/>
      <c r="L105" s="23">
        <f>IFERROR(IF(AND(ISNUMBER(J105),ISNUMBER(K105)),J105*K105,""),"")</f>
        <v/>
      </c>
      <c r="M105" s="25" t="n"/>
      <c r="N105" s="25" t="n"/>
      <c r="O105" s="25" t="n"/>
      <c r="P105" s="25" t="n"/>
      <c r="Q105" s="24" t="n"/>
      <c r="R105" s="25" t="n"/>
      <c r="S105" s="25" t="n"/>
      <c r="T105" s="24" t="n"/>
      <c r="U105" s="27">
        <f>IFERROR(IF(AND(ISNUMBER(B105),ISNUMBER(T105)),T105-B105,IF(ISNUMBER(B105),TODAY()-B105,"")),"")</f>
        <v/>
      </c>
      <c r="V105" s="28">
        <f>IFERROR(IF(OR(NOT(ISNUMBER(Q105)),R105="Clôturée"),"",IF(Q105&lt;TODAY(),"EN RETARD",IF(Q105-TODAY()&lt;=7,"Sous 7 jours",""))),"")</f>
        <v/>
      </c>
    </row>
    <row r="106" ht="30" customHeight="1">
      <c r="A106" s="23">
        <f>IF(COUNTA(B106:G106)=0,"","NC-"&amp;TEXT(ROW()-4,"000"))</f>
        <v/>
      </c>
      <c r="B106" s="24" t="n"/>
      <c r="C106" s="25" t="n"/>
      <c r="D106" s="25" t="n"/>
      <c r="E106" s="25" t="n"/>
      <c r="F106" s="25" t="n"/>
      <c r="G106" s="25" t="n"/>
      <c r="H106" s="25" t="n"/>
      <c r="I106" s="25" t="n"/>
      <c r="J106" s="26" t="n"/>
      <c r="K106" s="26" t="n"/>
      <c r="L106" s="23">
        <f>IFERROR(IF(AND(ISNUMBER(J106),ISNUMBER(K106)),J106*K106,""),"")</f>
        <v/>
      </c>
      <c r="M106" s="25" t="n"/>
      <c r="N106" s="25" t="n"/>
      <c r="O106" s="25" t="n"/>
      <c r="P106" s="25" t="n"/>
      <c r="Q106" s="24" t="n"/>
      <c r="R106" s="25" t="n"/>
      <c r="S106" s="25" t="n"/>
      <c r="T106" s="24" t="n"/>
      <c r="U106" s="27">
        <f>IFERROR(IF(AND(ISNUMBER(B106),ISNUMBER(T106)),T106-B106,IF(ISNUMBER(B106),TODAY()-B106,"")),"")</f>
        <v/>
      </c>
      <c r="V106" s="28">
        <f>IFERROR(IF(OR(NOT(ISNUMBER(Q106)),R106="Clôturée"),"",IF(Q106&lt;TODAY(),"EN RETARD",IF(Q106-TODAY()&lt;=7,"Sous 7 jours",""))),"")</f>
        <v/>
      </c>
    </row>
    <row r="107" ht="30" customHeight="1">
      <c r="A107" s="23">
        <f>IF(COUNTA(B107:G107)=0,"","NC-"&amp;TEXT(ROW()-4,"000"))</f>
        <v/>
      </c>
      <c r="B107" s="24" t="n"/>
      <c r="C107" s="25" t="n"/>
      <c r="D107" s="25" t="n"/>
      <c r="E107" s="25" t="n"/>
      <c r="F107" s="25" t="n"/>
      <c r="G107" s="25" t="n"/>
      <c r="H107" s="25" t="n"/>
      <c r="I107" s="25" t="n"/>
      <c r="J107" s="26" t="n"/>
      <c r="K107" s="26" t="n"/>
      <c r="L107" s="23">
        <f>IFERROR(IF(AND(ISNUMBER(J107),ISNUMBER(K107)),J107*K107,""),"")</f>
        <v/>
      </c>
      <c r="M107" s="25" t="n"/>
      <c r="N107" s="25" t="n"/>
      <c r="O107" s="25" t="n"/>
      <c r="P107" s="25" t="n"/>
      <c r="Q107" s="24" t="n"/>
      <c r="R107" s="25" t="n"/>
      <c r="S107" s="25" t="n"/>
      <c r="T107" s="24" t="n"/>
      <c r="U107" s="27">
        <f>IFERROR(IF(AND(ISNUMBER(B107),ISNUMBER(T107)),T107-B107,IF(ISNUMBER(B107),TODAY()-B107,"")),"")</f>
        <v/>
      </c>
      <c r="V107" s="28">
        <f>IFERROR(IF(OR(NOT(ISNUMBER(Q107)),R107="Clôturée"),"",IF(Q107&lt;TODAY(),"EN RETARD",IF(Q107-TODAY()&lt;=7,"Sous 7 jours",""))),"")</f>
        <v/>
      </c>
    </row>
    <row r="108" ht="30" customHeight="1">
      <c r="A108" s="23">
        <f>IF(COUNTA(B108:G108)=0,"","NC-"&amp;TEXT(ROW()-4,"000"))</f>
        <v/>
      </c>
      <c r="B108" s="24" t="n"/>
      <c r="C108" s="25" t="n"/>
      <c r="D108" s="25" t="n"/>
      <c r="E108" s="25" t="n"/>
      <c r="F108" s="25" t="n"/>
      <c r="G108" s="25" t="n"/>
      <c r="H108" s="25" t="n"/>
      <c r="I108" s="25" t="n"/>
      <c r="J108" s="26" t="n"/>
      <c r="K108" s="26" t="n"/>
      <c r="L108" s="23">
        <f>IFERROR(IF(AND(ISNUMBER(J108),ISNUMBER(K108)),J108*K108,""),"")</f>
        <v/>
      </c>
      <c r="M108" s="25" t="n"/>
      <c r="N108" s="25" t="n"/>
      <c r="O108" s="25" t="n"/>
      <c r="P108" s="25" t="n"/>
      <c r="Q108" s="24" t="n"/>
      <c r="R108" s="25" t="n"/>
      <c r="S108" s="25" t="n"/>
      <c r="T108" s="24" t="n"/>
      <c r="U108" s="27">
        <f>IFERROR(IF(AND(ISNUMBER(B108),ISNUMBER(T108)),T108-B108,IF(ISNUMBER(B108),TODAY()-B108,"")),"")</f>
        <v/>
      </c>
      <c r="V108" s="28">
        <f>IFERROR(IF(OR(NOT(ISNUMBER(Q108)),R108="Clôturée"),"",IF(Q108&lt;TODAY(),"EN RETARD",IF(Q108-TODAY()&lt;=7,"Sous 7 jours",""))),"")</f>
        <v/>
      </c>
    </row>
    <row r="109" ht="30" customHeight="1">
      <c r="A109" s="23">
        <f>IF(COUNTA(B109:G109)=0,"","NC-"&amp;TEXT(ROW()-4,"000"))</f>
        <v/>
      </c>
      <c r="B109" s="24" t="n"/>
      <c r="C109" s="25" t="n"/>
      <c r="D109" s="25" t="n"/>
      <c r="E109" s="25" t="n"/>
      <c r="F109" s="25" t="n"/>
      <c r="G109" s="25" t="n"/>
      <c r="H109" s="25" t="n"/>
      <c r="I109" s="25" t="n"/>
      <c r="J109" s="26" t="n"/>
      <c r="K109" s="26" t="n"/>
      <c r="L109" s="23">
        <f>IFERROR(IF(AND(ISNUMBER(J109),ISNUMBER(K109)),J109*K109,""),"")</f>
        <v/>
      </c>
      <c r="M109" s="25" t="n"/>
      <c r="N109" s="25" t="n"/>
      <c r="O109" s="25" t="n"/>
      <c r="P109" s="25" t="n"/>
      <c r="Q109" s="24" t="n"/>
      <c r="R109" s="25" t="n"/>
      <c r="S109" s="25" t="n"/>
      <c r="T109" s="24" t="n"/>
      <c r="U109" s="27">
        <f>IFERROR(IF(AND(ISNUMBER(B109),ISNUMBER(T109)),T109-B109,IF(ISNUMBER(B109),TODAY()-B109,"")),"")</f>
        <v/>
      </c>
      <c r="V109" s="28">
        <f>IFERROR(IF(OR(NOT(ISNUMBER(Q109)),R109="Clôturée"),"",IF(Q109&lt;TODAY(),"EN RETARD",IF(Q109-TODAY()&lt;=7,"Sous 7 jours",""))),"")</f>
        <v/>
      </c>
    </row>
    <row r="110" ht="30" customHeight="1">
      <c r="A110" s="23">
        <f>IF(COUNTA(B110:G110)=0,"","NC-"&amp;TEXT(ROW()-4,"000"))</f>
        <v/>
      </c>
      <c r="B110" s="24" t="n"/>
      <c r="C110" s="25" t="n"/>
      <c r="D110" s="25" t="n"/>
      <c r="E110" s="25" t="n"/>
      <c r="F110" s="25" t="n"/>
      <c r="G110" s="25" t="n"/>
      <c r="H110" s="25" t="n"/>
      <c r="I110" s="25" t="n"/>
      <c r="J110" s="26" t="n"/>
      <c r="K110" s="26" t="n"/>
      <c r="L110" s="23">
        <f>IFERROR(IF(AND(ISNUMBER(J110),ISNUMBER(K110)),J110*K110,""),"")</f>
        <v/>
      </c>
      <c r="M110" s="25" t="n"/>
      <c r="N110" s="25" t="n"/>
      <c r="O110" s="25" t="n"/>
      <c r="P110" s="25" t="n"/>
      <c r="Q110" s="24" t="n"/>
      <c r="R110" s="25" t="n"/>
      <c r="S110" s="25" t="n"/>
      <c r="T110" s="24" t="n"/>
      <c r="U110" s="27">
        <f>IFERROR(IF(AND(ISNUMBER(B110),ISNUMBER(T110)),T110-B110,IF(ISNUMBER(B110),TODAY()-B110,"")),"")</f>
        <v/>
      </c>
      <c r="V110" s="28">
        <f>IFERROR(IF(OR(NOT(ISNUMBER(Q110)),R110="Clôturée"),"",IF(Q110&lt;TODAY(),"EN RETARD",IF(Q110-TODAY()&lt;=7,"Sous 7 jours",""))),"")</f>
        <v/>
      </c>
    </row>
    <row r="111" ht="30" customHeight="1">
      <c r="A111" s="23">
        <f>IF(COUNTA(B111:G111)=0,"","NC-"&amp;TEXT(ROW()-4,"000"))</f>
        <v/>
      </c>
      <c r="B111" s="24" t="n"/>
      <c r="C111" s="25" t="n"/>
      <c r="D111" s="25" t="n"/>
      <c r="E111" s="25" t="n"/>
      <c r="F111" s="25" t="n"/>
      <c r="G111" s="25" t="n"/>
      <c r="H111" s="25" t="n"/>
      <c r="I111" s="25" t="n"/>
      <c r="J111" s="26" t="n"/>
      <c r="K111" s="26" t="n"/>
      <c r="L111" s="23">
        <f>IFERROR(IF(AND(ISNUMBER(J111),ISNUMBER(K111)),J111*K111,""),"")</f>
        <v/>
      </c>
      <c r="M111" s="25" t="n"/>
      <c r="N111" s="25" t="n"/>
      <c r="O111" s="25" t="n"/>
      <c r="P111" s="25" t="n"/>
      <c r="Q111" s="24" t="n"/>
      <c r="R111" s="25" t="n"/>
      <c r="S111" s="25" t="n"/>
      <c r="T111" s="24" t="n"/>
      <c r="U111" s="27">
        <f>IFERROR(IF(AND(ISNUMBER(B111),ISNUMBER(T111)),T111-B111,IF(ISNUMBER(B111),TODAY()-B111,"")),"")</f>
        <v/>
      </c>
      <c r="V111" s="28">
        <f>IFERROR(IF(OR(NOT(ISNUMBER(Q111)),R111="Clôturée"),"",IF(Q111&lt;TODAY(),"EN RETARD",IF(Q111-TODAY()&lt;=7,"Sous 7 jours",""))),"")</f>
        <v/>
      </c>
    </row>
    <row r="112" ht="30" customHeight="1">
      <c r="A112" s="23">
        <f>IF(COUNTA(B112:G112)=0,"","NC-"&amp;TEXT(ROW()-4,"000"))</f>
        <v/>
      </c>
      <c r="B112" s="24" t="n"/>
      <c r="C112" s="25" t="n"/>
      <c r="D112" s="25" t="n"/>
      <c r="E112" s="25" t="n"/>
      <c r="F112" s="25" t="n"/>
      <c r="G112" s="25" t="n"/>
      <c r="H112" s="25" t="n"/>
      <c r="I112" s="25" t="n"/>
      <c r="J112" s="26" t="n"/>
      <c r="K112" s="26" t="n"/>
      <c r="L112" s="23">
        <f>IFERROR(IF(AND(ISNUMBER(J112),ISNUMBER(K112)),J112*K112,""),"")</f>
        <v/>
      </c>
      <c r="M112" s="25" t="n"/>
      <c r="N112" s="25" t="n"/>
      <c r="O112" s="25" t="n"/>
      <c r="P112" s="25" t="n"/>
      <c r="Q112" s="24" t="n"/>
      <c r="R112" s="25" t="n"/>
      <c r="S112" s="25" t="n"/>
      <c r="T112" s="24" t="n"/>
      <c r="U112" s="27">
        <f>IFERROR(IF(AND(ISNUMBER(B112),ISNUMBER(T112)),T112-B112,IF(ISNUMBER(B112),TODAY()-B112,"")),"")</f>
        <v/>
      </c>
      <c r="V112" s="28">
        <f>IFERROR(IF(OR(NOT(ISNUMBER(Q112)),R112="Clôturée"),"",IF(Q112&lt;TODAY(),"EN RETARD",IF(Q112-TODAY()&lt;=7,"Sous 7 jours",""))),"")</f>
        <v/>
      </c>
    </row>
    <row r="113" ht="30" customHeight="1">
      <c r="A113" s="23">
        <f>IF(COUNTA(B113:G113)=0,"","NC-"&amp;TEXT(ROW()-4,"000"))</f>
        <v/>
      </c>
      <c r="B113" s="24" t="n"/>
      <c r="C113" s="25" t="n"/>
      <c r="D113" s="25" t="n"/>
      <c r="E113" s="25" t="n"/>
      <c r="F113" s="25" t="n"/>
      <c r="G113" s="25" t="n"/>
      <c r="H113" s="25" t="n"/>
      <c r="I113" s="25" t="n"/>
      <c r="J113" s="26" t="n"/>
      <c r="K113" s="26" t="n"/>
      <c r="L113" s="23">
        <f>IFERROR(IF(AND(ISNUMBER(J113),ISNUMBER(K113)),J113*K113,""),"")</f>
        <v/>
      </c>
      <c r="M113" s="25" t="n"/>
      <c r="N113" s="25" t="n"/>
      <c r="O113" s="25" t="n"/>
      <c r="P113" s="25" t="n"/>
      <c r="Q113" s="24" t="n"/>
      <c r="R113" s="25" t="n"/>
      <c r="S113" s="25" t="n"/>
      <c r="T113" s="24" t="n"/>
      <c r="U113" s="27">
        <f>IFERROR(IF(AND(ISNUMBER(B113),ISNUMBER(T113)),T113-B113,IF(ISNUMBER(B113),TODAY()-B113,"")),"")</f>
        <v/>
      </c>
      <c r="V113" s="28">
        <f>IFERROR(IF(OR(NOT(ISNUMBER(Q113)),R113="Clôturée"),"",IF(Q113&lt;TODAY(),"EN RETARD",IF(Q113-TODAY()&lt;=7,"Sous 7 jours",""))),"")</f>
        <v/>
      </c>
    </row>
    <row r="114" ht="30" customHeight="1">
      <c r="A114" s="23">
        <f>IF(COUNTA(B114:G114)=0,"","NC-"&amp;TEXT(ROW()-4,"000"))</f>
        <v/>
      </c>
      <c r="B114" s="24" t="n"/>
      <c r="C114" s="25" t="n"/>
      <c r="D114" s="25" t="n"/>
      <c r="E114" s="25" t="n"/>
      <c r="F114" s="25" t="n"/>
      <c r="G114" s="25" t="n"/>
      <c r="H114" s="25" t="n"/>
      <c r="I114" s="25" t="n"/>
      <c r="J114" s="26" t="n"/>
      <c r="K114" s="26" t="n"/>
      <c r="L114" s="23">
        <f>IFERROR(IF(AND(ISNUMBER(J114),ISNUMBER(K114)),J114*K114,""),"")</f>
        <v/>
      </c>
      <c r="M114" s="25" t="n"/>
      <c r="N114" s="25" t="n"/>
      <c r="O114" s="25" t="n"/>
      <c r="P114" s="25" t="n"/>
      <c r="Q114" s="24" t="n"/>
      <c r="R114" s="25" t="n"/>
      <c r="S114" s="25" t="n"/>
      <c r="T114" s="24" t="n"/>
      <c r="U114" s="27">
        <f>IFERROR(IF(AND(ISNUMBER(B114),ISNUMBER(T114)),T114-B114,IF(ISNUMBER(B114),TODAY()-B114,"")),"")</f>
        <v/>
      </c>
      <c r="V114" s="28">
        <f>IFERROR(IF(OR(NOT(ISNUMBER(Q114)),R114="Clôturée"),"",IF(Q114&lt;TODAY(),"EN RETARD",IF(Q114-TODAY()&lt;=7,"Sous 7 jours",""))),"")</f>
        <v/>
      </c>
    </row>
    <row r="115" ht="30" customHeight="1">
      <c r="A115" s="23">
        <f>IF(COUNTA(B115:G115)=0,"","NC-"&amp;TEXT(ROW()-4,"000"))</f>
        <v/>
      </c>
      <c r="B115" s="24" t="n"/>
      <c r="C115" s="25" t="n"/>
      <c r="D115" s="25" t="n"/>
      <c r="E115" s="25" t="n"/>
      <c r="F115" s="25" t="n"/>
      <c r="G115" s="25" t="n"/>
      <c r="H115" s="25" t="n"/>
      <c r="I115" s="25" t="n"/>
      <c r="J115" s="26" t="n"/>
      <c r="K115" s="26" t="n"/>
      <c r="L115" s="23">
        <f>IFERROR(IF(AND(ISNUMBER(J115),ISNUMBER(K115)),J115*K115,""),"")</f>
        <v/>
      </c>
      <c r="M115" s="25" t="n"/>
      <c r="N115" s="25" t="n"/>
      <c r="O115" s="25" t="n"/>
      <c r="P115" s="25" t="n"/>
      <c r="Q115" s="24" t="n"/>
      <c r="R115" s="25" t="n"/>
      <c r="S115" s="25" t="n"/>
      <c r="T115" s="24" t="n"/>
      <c r="U115" s="27">
        <f>IFERROR(IF(AND(ISNUMBER(B115),ISNUMBER(T115)),T115-B115,IF(ISNUMBER(B115),TODAY()-B115,"")),"")</f>
        <v/>
      </c>
      <c r="V115" s="28">
        <f>IFERROR(IF(OR(NOT(ISNUMBER(Q115)),R115="Clôturée"),"",IF(Q115&lt;TODAY(),"EN RETARD",IF(Q115-TODAY()&lt;=7,"Sous 7 jours",""))),"")</f>
        <v/>
      </c>
    </row>
    <row r="116" ht="30" customHeight="1">
      <c r="A116" s="23">
        <f>IF(COUNTA(B116:G116)=0,"","NC-"&amp;TEXT(ROW()-4,"000"))</f>
        <v/>
      </c>
      <c r="B116" s="24" t="n"/>
      <c r="C116" s="25" t="n"/>
      <c r="D116" s="25" t="n"/>
      <c r="E116" s="25" t="n"/>
      <c r="F116" s="25" t="n"/>
      <c r="G116" s="25" t="n"/>
      <c r="H116" s="25" t="n"/>
      <c r="I116" s="25" t="n"/>
      <c r="J116" s="26" t="n"/>
      <c r="K116" s="26" t="n"/>
      <c r="L116" s="23">
        <f>IFERROR(IF(AND(ISNUMBER(J116),ISNUMBER(K116)),J116*K116,""),"")</f>
        <v/>
      </c>
      <c r="M116" s="25" t="n"/>
      <c r="N116" s="25" t="n"/>
      <c r="O116" s="25" t="n"/>
      <c r="P116" s="25" t="n"/>
      <c r="Q116" s="24" t="n"/>
      <c r="R116" s="25" t="n"/>
      <c r="S116" s="25" t="n"/>
      <c r="T116" s="24" t="n"/>
      <c r="U116" s="27">
        <f>IFERROR(IF(AND(ISNUMBER(B116),ISNUMBER(T116)),T116-B116,IF(ISNUMBER(B116),TODAY()-B116,"")),"")</f>
        <v/>
      </c>
      <c r="V116" s="28">
        <f>IFERROR(IF(OR(NOT(ISNUMBER(Q116)),R116="Clôturée"),"",IF(Q116&lt;TODAY(),"EN RETARD",IF(Q116-TODAY()&lt;=7,"Sous 7 jours",""))),"")</f>
        <v/>
      </c>
    </row>
    <row r="117" ht="30" customHeight="1">
      <c r="A117" s="23">
        <f>IF(COUNTA(B117:G117)=0,"","NC-"&amp;TEXT(ROW()-4,"000"))</f>
        <v/>
      </c>
      <c r="B117" s="24" t="n"/>
      <c r="C117" s="25" t="n"/>
      <c r="D117" s="25" t="n"/>
      <c r="E117" s="25" t="n"/>
      <c r="F117" s="25" t="n"/>
      <c r="G117" s="25" t="n"/>
      <c r="H117" s="25" t="n"/>
      <c r="I117" s="25" t="n"/>
      <c r="J117" s="26" t="n"/>
      <c r="K117" s="26" t="n"/>
      <c r="L117" s="23">
        <f>IFERROR(IF(AND(ISNUMBER(J117),ISNUMBER(K117)),J117*K117,""),"")</f>
        <v/>
      </c>
      <c r="M117" s="25" t="n"/>
      <c r="N117" s="25" t="n"/>
      <c r="O117" s="25" t="n"/>
      <c r="P117" s="25" t="n"/>
      <c r="Q117" s="24" t="n"/>
      <c r="R117" s="25" t="n"/>
      <c r="S117" s="25" t="n"/>
      <c r="T117" s="24" t="n"/>
      <c r="U117" s="27">
        <f>IFERROR(IF(AND(ISNUMBER(B117),ISNUMBER(T117)),T117-B117,IF(ISNUMBER(B117),TODAY()-B117,"")),"")</f>
        <v/>
      </c>
      <c r="V117" s="28">
        <f>IFERROR(IF(OR(NOT(ISNUMBER(Q117)),R117="Clôturée"),"",IF(Q117&lt;TODAY(),"EN RETARD",IF(Q117-TODAY()&lt;=7,"Sous 7 jours",""))),"")</f>
        <v/>
      </c>
    </row>
    <row r="118" ht="30" customHeight="1">
      <c r="A118" s="23">
        <f>IF(COUNTA(B118:G118)=0,"","NC-"&amp;TEXT(ROW()-4,"000"))</f>
        <v/>
      </c>
      <c r="B118" s="24" t="n"/>
      <c r="C118" s="25" t="n"/>
      <c r="D118" s="25" t="n"/>
      <c r="E118" s="25" t="n"/>
      <c r="F118" s="25" t="n"/>
      <c r="G118" s="25" t="n"/>
      <c r="H118" s="25" t="n"/>
      <c r="I118" s="25" t="n"/>
      <c r="J118" s="26" t="n"/>
      <c r="K118" s="26" t="n"/>
      <c r="L118" s="23">
        <f>IFERROR(IF(AND(ISNUMBER(J118),ISNUMBER(K118)),J118*K118,""),"")</f>
        <v/>
      </c>
      <c r="M118" s="25" t="n"/>
      <c r="N118" s="25" t="n"/>
      <c r="O118" s="25" t="n"/>
      <c r="P118" s="25" t="n"/>
      <c r="Q118" s="24" t="n"/>
      <c r="R118" s="25" t="n"/>
      <c r="S118" s="25" t="n"/>
      <c r="T118" s="24" t="n"/>
      <c r="U118" s="27">
        <f>IFERROR(IF(AND(ISNUMBER(B118),ISNUMBER(T118)),T118-B118,IF(ISNUMBER(B118),TODAY()-B118,"")),"")</f>
        <v/>
      </c>
      <c r="V118" s="28">
        <f>IFERROR(IF(OR(NOT(ISNUMBER(Q118)),R118="Clôturée"),"",IF(Q118&lt;TODAY(),"EN RETARD",IF(Q118-TODAY()&lt;=7,"Sous 7 jours",""))),"")</f>
        <v/>
      </c>
    </row>
    <row r="119" ht="30" customHeight="1">
      <c r="A119" s="23">
        <f>IF(COUNTA(B119:G119)=0,"","NC-"&amp;TEXT(ROW()-4,"000"))</f>
        <v/>
      </c>
      <c r="B119" s="24" t="n"/>
      <c r="C119" s="25" t="n"/>
      <c r="D119" s="25" t="n"/>
      <c r="E119" s="25" t="n"/>
      <c r="F119" s="25" t="n"/>
      <c r="G119" s="25" t="n"/>
      <c r="H119" s="25" t="n"/>
      <c r="I119" s="25" t="n"/>
      <c r="J119" s="26" t="n"/>
      <c r="K119" s="26" t="n"/>
      <c r="L119" s="23">
        <f>IFERROR(IF(AND(ISNUMBER(J119),ISNUMBER(K119)),J119*K119,""),"")</f>
        <v/>
      </c>
      <c r="M119" s="25" t="n"/>
      <c r="N119" s="25" t="n"/>
      <c r="O119" s="25" t="n"/>
      <c r="P119" s="25" t="n"/>
      <c r="Q119" s="24" t="n"/>
      <c r="R119" s="25" t="n"/>
      <c r="S119" s="25" t="n"/>
      <c r="T119" s="24" t="n"/>
      <c r="U119" s="27">
        <f>IFERROR(IF(AND(ISNUMBER(B119),ISNUMBER(T119)),T119-B119,IF(ISNUMBER(B119),TODAY()-B119,"")),"")</f>
        <v/>
      </c>
      <c r="V119" s="28">
        <f>IFERROR(IF(OR(NOT(ISNUMBER(Q119)),R119="Clôturée"),"",IF(Q119&lt;TODAY(),"EN RETARD",IF(Q119-TODAY()&lt;=7,"Sous 7 jours",""))),"")</f>
        <v/>
      </c>
    </row>
    <row r="120" ht="30" customHeight="1">
      <c r="A120" s="23">
        <f>IF(COUNTA(B120:G120)=0,"","NC-"&amp;TEXT(ROW()-4,"000"))</f>
        <v/>
      </c>
      <c r="B120" s="24" t="n"/>
      <c r="C120" s="25" t="n"/>
      <c r="D120" s="25" t="n"/>
      <c r="E120" s="25" t="n"/>
      <c r="F120" s="25" t="n"/>
      <c r="G120" s="25" t="n"/>
      <c r="H120" s="25" t="n"/>
      <c r="I120" s="25" t="n"/>
      <c r="J120" s="26" t="n"/>
      <c r="K120" s="26" t="n"/>
      <c r="L120" s="23">
        <f>IFERROR(IF(AND(ISNUMBER(J120),ISNUMBER(K120)),J120*K120,""),"")</f>
        <v/>
      </c>
      <c r="M120" s="25" t="n"/>
      <c r="N120" s="25" t="n"/>
      <c r="O120" s="25" t="n"/>
      <c r="P120" s="25" t="n"/>
      <c r="Q120" s="24" t="n"/>
      <c r="R120" s="25" t="n"/>
      <c r="S120" s="25" t="n"/>
      <c r="T120" s="24" t="n"/>
      <c r="U120" s="27">
        <f>IFERROR(IF(AND(ISNUMBER(B120),ISNUMBER(T120)),T120-B120,IF(ISNUMBER(B120),TODAY()-B120,"")),"")</f>
        <v/>
      </c>
      <c r="V120" s="28">
        <f>IFERROR(IF(OR(NOT(ISNUMBER(Q120)),R120="Clôturée"),"",IF(Q120&lt;TODAY(),"EN RETARD",IF(Q120-TODAY()&lt;=7,"Sous 7 jours",""))),"")</f>
        <v/>
      </c>
    </row>
    <row r="121" ht="30" customHeight="1">
      <c r="A121" s="23">
        <f>IF(COUNTA(B121:G121)=0,"","NC-"&amp;TEXT(ROW()-4,"000"))</f>
        <v/>
      </c>
      <c r="B121" s="24" t="n"/>
      <c r="C121" s="25" t="n"/>
      <c r="D121" s="25" t="n"/>
      <c r="E121" s="25" t="n"/>
      <c r="F121" s="25" t="n"/>
      <c r="G121" s="25" t="n"/>
      <c r="H121" s="25" t="n"/>
      <c r="I121" s="25" t="n"/>
      <c r="J121" s="26" t="n"/>
      <c r="K121" s="26" t="n"/>
      <c r="L121" s="23">
        <f>IFERROR(IF(AND(ISNUMBER(J121),ISNUMBER(K121)),J121*K121,""),"")</f>
        <v/>
      </c>
      <c r="M121" s="25" t="n"/>
      <c r="N121" s="25" t="n"/>
      <c r="O121" s="25" t="n"/>
      <c r="P121" s="25" t="n"/>
      <c r="Q121" s="24" t="n"/>
      <c r="R121" s="25" t="n"/>
      <c r="S121" s="25" t="n"/>
      <c r="T121" s="24" t="n"/>
      <c r="U121" s="27">
        <f>IFERROR(IF(AND(ISNUMBER(B121),ISNUMBER(T121)),T121-B121,IF(ISNUMBER(B121),TODAY()-B121,"")),"")</f>
        <v/>
      </c>
      <c r="V121" s="28">
        <f>IFERROR(IF(OR(NOT(ISNUMBER(Q121)),R121="Clôturée"),"",IF(Q121&lt;TODAY(),"EN RETARD",IF(Q121-TODAY()&lt;=7,"Sous 7 jours",""))),"")</f>
        <v/>
      </c>
    </row>
    <row r="122" ht="30" customHeight="1">
      <c r="A122" s="23">
        <f>IF(COUNTA(B122:G122)=0,"","NC-"&amp;TEXT(ROW()-4,"000"))</f>
        <v/>
      </c>
      <c r="B122" s="24" t="n"/>
      <c r="C122" s="25" t="n"/>
      <c r="D122" s="25" t="n"/>
      <c r="E122" s="25" t="n"/>
      <c r="F122" s="25" t="n"/>
      <c r="G122" s="25" t="n"/>
      <c r="H122" s="25" t="n"/>
      <c r="I122" s="25" t="n"/>
      <c r="J122" s="26" t="n"/>
      <c r="K122" s="26" t="n"/>
      <c r="L122" s="23">
        <f>IFERROR(IF(AND(ISNUMBER(J122),ISNUMBER(K122)),J122*K122,""),"")</f>
        <v/>
      </c>
      <c r="M122" s="25" t="n"/>
      <c r="N122" s="25" t="n"/>
      <c r="O122" s="25" t="n"/>
      <c r="P122" s="25" t="n"/>
      <c r="Q122" s="24" t="n"/>
      <c r="R122" s="25" t="n"/>
      <c r="S122" s="25" t="n"/>
      <c r="T122" s="24" t="n"/>
      <c r="U122" s="27">
        <f>IFERROR(IF(AND(ISNUMBER(B122),ISNUMBER(T122)),T122-B122,IF(ISNUMBER(B122),TODAY()-B122,"")),"")</f>
        <v/>
      </c>
      <c r="V122" s="28">
        <f>IFERROR(IF(OR(NOT(ISNUMBER(Q122)),R122="Clôturée"),"",IF(Q122&lt;TODAY(),"EN RETARD",IF(Q122-TODAY()&lt;=7,"Sous 7 jours",""))),"")</f>
        <v/>
      </c>
    </row>
    <row r="123" ht="30" customHeight="1">
      <c r="A123" s="23">
        <f>IF(COUNTA(B123:G123)=0,"","NC-"&amp;TEXT(ROW()-4,"000"))</f>
        <v/>
      </c>
      <c r="B123" s="24" t="n"/>
      <c r="C123" s="25" t="n"/>
      <c r="D123" s="25" t="n"/>
      <c r="E123" s="25" t="n"/>
      <c r="F123" s="25" t="n"/>
      <c r="G123" s="25" t="n"/>
      <c r="H123" s="25" t="n"/>
      <c r="I123" s="25" t="n"/>
      <c r="J123" s="26" t="n"/>
      <c r="K123" s="26" t="n"/>
      <c r="L123" s="23">
        <f>IFERROR(IF(AND(ISNUMBER(J123),ISNUMBER(K123)),J123*K123,""),"")</f>
        <v/>
      </c>
      <c r="M123" s="25" t="n"/>
      <c r="N123" s="25" t="n"/>
      <c r="O123" s="25" t="n"/>
      <c r="P123" s="25" t="n"/>
      <c r="Q123" s="24" t="n"/>
      <c r="R123" s="25" t="n"/>
      <c r="S123" s="25" t="n"/>
      <c r="T123" s="24" t="n"/>
      <c r="U123" s="27">
        <f>IFERROR(IF(AND(ISNUMBER(B123),ISNUMBER(T123)),T123-B123,IF(ISNUMBER(B123),TODAY()-B123,"")),"")</f>
        <v/>
      </c>
      <c r="V123" s="28">
        <f>IFERROR(IF(OR(NOT(ISNUMBER(Q123)),R123="Clôturée"),"",IF(Q123&lt;TODAY(),"EN RETARD",IF(Q123-TODAY()&lt;=7,"Sous 7 jours",""))),"")</f>
        <v/>
      </c>
    </row>
    <row r="124" ht="30" customHeight="1">
      <c r="A124" s="23">
        <f>IF(COUNTA(B124:G124)=0,"","NC-"&amp;TEXT(ROW()-4,"000"))</f>
        <v/>
      </c>
      <c r="B124" s="24" t="n"/>
      <c r="C124" s="25" t="n"/>
      <c r="D124" s="25" t="n"/>
      <c r="E124" s="25" t="n"/>
      <c r="F124" s="25" t="n"/>
      <c r="G124" s="25" t="n"/>
      <c r="H124" s="25" t="n"/>
      <c r="I124" s="25" t="n"/>
      <c r="J124" s="26" t="n"/>
      <c r="K124" s="26" t="n"/>
      <c r="L124" s="23">
        <f>IFERROR(IF(AND(ISNUMBER(J124),ISNUMBER(K124)),J124*K124,""),"")</f>
        <v/>
      </c>
      <c r="M124" s="25" t="n"/>
      <c r="N124" s="25" t="n"/>
      <c r="O124" s="25" t="n"/>
      <c r="P124" s="25" t="n"/>
      <c r="Q124" s="24" t="n"/>
      <c r="R124" s="25" t="n"/>
      <c r="S124" s="25" t="n"/>
      <c r="T124" s="24" t="n"/>
      <c r="U124" s="27">
        <f>IFERROR(IF(AND(ISNUMBER(B124),ISNUMBER(T124)),T124-B124,IF(ISNUMBER(B124),TODAY()-B124,"")),"")</f>
        <v/>
      </c>
      <c r="V124" s="28">
        <f>IFERROR(IF(OR(NOT(ISNUMBER(Q124)),R124="Clôturée"),"",IF(Q124&lt;TODAY(),"EN RETARD",IF(Q124-TODAY()&lt;=7,"Sous 7 jours",""))),"")</f>
        <v/>
      </c>
    </row>
    <row r="125" ht="30" customHeight="1">
      <c r="A125" s="23">
        <f>IF(COUNTA(B125:G125)=0,"","NC-"&amp;TEXT(ROW()-4,"000"))</f>
        <v/>
      </c>
      <c r="B125" s="24" t="n"/>
      <c r="C125" s="25" t="n"/>
      <c r="D125" s="25" t="n"/>
      <c r="E125" s="25" t="n"/>
      <c r="F125" s="25" t="n"/>
      <c r="G125" s="25" t="n"/>
      <c r="H125" s="25" t="n"/>
      <c r="I125" s="25" t="n"/>
      <c r="J125" s="26" t="n"/>
      <c r="K125" s="26" t="n"/>
      <c r="L125" s="23">
        <f>IFERROR(IF(AND(ISNUMBER(J125),ISNUMBER(K125)),J125*K125,""),"")</f>
        <v/>
      </c>
      <c r="M125" s="25" t="n"/>
      <c r="N125" s="25" t="n"/>
      <c r="O125" s="25" t="n"/>
      <c r="P125" s="25" t="n"/>
      <c r="Q125" s="24" t="n"/>
      <c r="R125" s="25" t="n"/>
      <c r="S125" s="25" t="n"/>
      <c r="T125" s="24" t="n"/>
      <c r="U125" s="27">
        <f>IFERROR(IF(AND(ISNUMBER(B125),ISNUMBER(T125)),T125-B125,IF(ISNUMBER(B125),TODAY()-B125,"")),"")</f>
        <v/>
      </c>
      <c r="V125" s="28">
        <f>IFERROR(IF(OR(NOT(ISNUMBER(Q125)),R125="Clôturée"),"",IF(Q125&lt;TODAY(),"EN RETARD",IF(Q125-TODAY()&lt;=7,"Sous 7 jours",""))),"")</f>
        <v/>
      </c>
    </row>
    <row r="126" ht="30" customHeight="1">
      <c r="A126" s="23">
        <f>IF(COUNTA(B126:G126)=0,"","NC-"&amp;TEXT(ROW()-4,"000"))</f>
        <v/>
      </c>
      <c r="B126" s="24" t="n"/>
      <c r="C126" s="25" t="n"/>
      <c r="D126" s="25" t="n"/>
      <c r="E126" s="25" t="n"/>
      <c r="F126" s="25" t="n"/>
      <c r="G126" s="25" t="n"/>
      <c r="H126" s="25" t="n"/>
      <c r="I126" s="25" t="n"/>
      <c r="J126" s="26" t="n"/>
      <c r="K126" s="26" t="n"/>
      <c r="L126" s="23">
        <f>IFERROR(IF(AND(ISNUMBER(J126),ISNUMBER(K126)),J126*K126,""),"")</f>
        <v/>
      </c>
      <c r="M126" s="25" t="n"/>
      <c r="N126" s="25" t="n"/>
      <c r="O126" s="25" t="n"/>
      <c r="P126" s="25" t="n"/>
      <c r="Q126" s="24" t="n"/>
      <c r="R126" s="25" t="n"/>
      <c r="S126" s="25" t="n"/>
      <c r="T126" s="24" t="n"/>
      <c r="U126" s="27">
        <f>IFERROR(IF(AND(ISNUMBER(B126),ISNUMBER(T126)),T126-B126,IF(ISNUMBER(B126),TODAY()-B126,"")),"")</f>
        <v/>
      </c>
      <c r="V126" s="28">
        <f>IFERROR(IF(OR(NOT(ISNUMBER(Q126)),R126="Clôturée"),"",IF(Q126&lt;TODAY(),"EN RETARD",IF(Q126-TODAY()&lt;=7,"Sous 7 jours",""))),"")</f>
        <v/>
      </c>
    </row>
    <row r="127" ht="30" customHeight="1">
      <c r="A127" s="23">
        <f>IF(COUNTA(B127:G127)=0,"","NC-"&amp;TEXT(ROW()-4,"000"))</f>
        <v/>
      </c>
      <c r="B127" s="24" t="n"/>
      <c r="C127" s="25" t="n"/>
      <c r="D127" s="25" t="n"/>
      <c r="E127" s="25" t="n"/>
      <c r="F127" s="25" t="n"/>
      <c r="G127" s="25" t="n"/>
      <c r="H127" s="25" t="n"/>
      <c r="I127" s="25" t="n"/>
      <c r="J127" s="26" t="n"/>
      <c r="K127" s="26" t="n"/>
      <c r="L127" s="23">
        <f>IFERROR(IF(AND(ISNUMBER(J127),ISNUMBER(K127)),J127*K127,""),"")</f>
        <v/>
      </c>
      <c r="M127" s="25" t="n"/>
      <c r="N127" s="25" t="n"/>
      <c r="O127" s="25" t="n"/>
      <c r="P127" s="25" t="n"/>
      <c r="Q127" s="24" t="n"/>
      <c r="R127" s="25" t="n"/>
      <c r="S127" s="25" t="n"/>
      <c r="T127" s="24" t="n"/>
      <c r="U127" s="27">
        <f>IFERROR(IF(AND(ISNUMBER(B127),ISNUMBER(T127)),T127-B127,IF(ISNUMBER(B127),TODAY()-B127,"")),"")</f>
        <v/>
      </c>
      <c r="V127" s="28">
        <f>IFERROR(IF(OR(NOT(ISNUMBER(Q127)),R127="Clôturée"),"",IF(Q127&lt;TODAY(),"EN RETARD",IF(Q127-TODAY()&lt;=7,"Sous 7 jours",""))),"")</f>
        <v/>
      </c>
    </row>
    <row r="128" ht="30" customHeight="1">
      <c r="A128" s="23">
        <f>IF(COUNTA(B128:G128)=0,"","NC-"&amp;TEXT(ROW()-4,"000"))</f>
        <v/>
      </c>
      <c r="B128" s="24" t="n"/>
      <c r="C128" s="25" t="n"/>
      <c r="D128" s="25" t="n"/>
      <c r="E128" s="25" t="n"/>
      <c r="F128" s="25" t="n"/>
      <c r="G128" s="25" t="n"/>
      <c r="H128" s="25" t="n"/>
      <c r="I128" s="25" t="n"/>
      <c r="J128" s="26" t="n"/>
      <c r="K128" s="26" t="n"/>
      <c r="L128" s="23">
        <f>IFERROR(IF(AND(ISNUMBER(J128),ISNUMBER(K128)),J128*K128,""),"")</f>
        <v/>
      </c>
      <c r="M128" s="25" t="n"/>
      <c r="N128" s="25" t="n"/>
      <c r="O128" s="25" t="n"/>
      <c r="P128" s="25" t="n"/>
      <c r="Q128" s="24" t="n"/>
      <c r="R128" s="25" t="n"/>
      <c r="S128" s="25" t="n"/>
      <c r="T128" s="24" t="n"/>
      <c r="U128" s="27">
        <f>IFERROR(IF(AND(ISNUMBER(B128),ISNUMBER(T128)),T128-B128,IF(ISNUMBER(B128),TODAY()-B128,"")),"")</f>
        <v/>
      </c>
      <c r="V128" s="28">
        <f>IFERROR(IF(OR(NOT(ISNUMBER(Q128)),R128="Clôturée"),"",IF(Q128&lt;TODAY(),"EN RETARD",IF(Q128-TODAY()&lt;=7,"Sous 7 jours",""))),"")</f>
        <v/>
      </c>
    </row>
    <row r="129" ht="30" customHeight="1">
      <c r="A129" s="23">
        <f>IF(COUNTA(B129:G129)=0,"","NC-"&amp;TEXT(ROW()-4,"000"))</f>
        <v/>
      </c>
      <c r="B129" s="24" t="n"/>
      <c r="C129" s="25" t="n"/>
      <c r="D129" s="25" t="n"/>
      <c r="E129" s="25" t="n"/>
      <c r="F129" s="25" t="n"/>
      <c r="G129" s="25" t="n"/>
      <c r="H129" s="25" t="n"/>
      <c r="I129" s="25" t="n"/>
      <c r="J129" s="26" t="n"/>
      <c r="K129" s="26" t="n"/>
      <c r="L129" s="23">
        <f>IFERROR(IF(AND(ISNUMBER(J129),ISNUMBER(K129)),J129*K129,""),"")</f>
        <v/>
      </c>
      <c r="M129" s="25" t="n"/>
      <c r="N129" s="25" t="n"/>
      <c r="O129" s="25" t="n"/>
      <c r="P129" s="25" t="n"/>
      <c r="Q129" s="24" t="n"/>
      <c r="R129" s="25" t="n"/>
      <c r="S129" s="25" t="n"/>
      <c r="T129" s="24" t="n"/>
      <c r="U129" s="27">
        <f>IFERROR(IF(AND(ISNUMBER(B129),ISNUMBER(T129)),T129-B129,IF(ISNUMBER(B129),TODAY()-B129,"")),"")</f>
        <v/>
      </c>
      <c r="V129" s="28">
        <f>IFERROR(IF(OR(NOT(ISNUMBER(Q129)),R129="Clôturée"),"",IF(Q129&lt;TODAY(),"EN RETARD",IF(Q129-TODAY()&lt;=7,"Sous 7 jours",""))),"")</f>
        <v/>
      </c>
    </row>
    <row r="130" ht="30" customHeight="1">
      <c r="A130" s="23">
        <f>IF(COUNTA(B130:G130)=0,"","NC-"&amp;TEXT(ROW()-4,"000"))</f>
        <v/>
      </c>
      <c r="B130" s="24" t="n"/>
      <c r="C130" s="25" t="n"/>
      <c r="D130" s="25" t="n"/>
      <c r="E130" s="25" t="n"/>
      <c r="F130" s="25" t="n"/>
      <c r="G130" s="25" t="n"/>
      <c r="H130" s="25" t="n"/>
      <c r="I130" s="25" t="n"/>
      <c r="J130" s="26" t="n"/>
      <c r="K130" s="26" t="n"/>
      <c r="L130" s="23">
        <f>IFERROR(IF(AND(ISNUMBER(J130),ISNUMBER(K130)),J130*K130,""),"")</f>
        <v/>
      </c>
      <c r="M130" s="25" t="n"/>
      <c r="N130" s="25" t="n"/>
      <c r="O130" s="25" t="n"/>
      <c r="P130" s="25" t="n"/>
      <c r="Q130" s="24" t="n"/>
      <c r="R130" s="25" t="n"/>
      <c r="S130" s="25" t="n"/>
      <c r="T130" s="24" t="n"/>
      <c r="U130" s="27">
        <f>IFERROR(IF(AND(ISNUMBER(B130),ISNUMBER(T130)),T130-B130,IF(ISNUMBER(B130),TODAY()-B130,"")),"")</f>
        <v/>
      </c>
      <c r="V130" s="28">
        <f>IFERROR(IF(OR(NOT(ISNUMBER(Q130)),R130="Clôturée"),"",IF(Q130&lt;TODAY(),"EN RETARD",IF(Q130-TODAY()&lt;=7,"Sous 7 jours",""))),"")</f>
        <v/>
      </c>
    </row>
    <row r="131" ht="30" customHeight="1">
      <c r="A131" s="23">
        <f>IF(COUNTA(B131:G131)=0,"","NC-"&amp;TEXT(ROW()-4,"000"))</f>
        <v/>
      </c>
      <c r="B131" s="24" t="n"/>
      <c r="C131" s="25" t="n"/>
      <c r="D131" s="25" t="n"/>
      <c r="E131" s="25" t="n"/>
      <c r="F131" s="25" t="n"/>
      <c r="G131" s="25" t="n"/>
      <c r="H131" s="25" t="n"/>
      <c r="I131" s="25" t="n"/>
      <c r="J131" s="26" t="n"/>
      <c r="K131" s="26" t="n"/>
      <c r="L131" s="23">
        <f>IFERROR(IF(AND(ISNUMBER(J131),ISNUMBER(K131)),J131*K131,""),"")</f>
        <v/>
      </c>
      <c r="M131" s="25" t="n"/>
      <c r="N131" s="25" t="n"/>
      <c r="O131" s="25" t="n"/>
      <c r="P131" s="25" t="n"/>
      <c r="Q131" s="24" t="n"/>
      <c r="R131" s="25" t="n"/>
      <c r="S131" s="25" t="n"/>
      <c r="T131" s="24" t="n"/>
      <c r="U131" s="27">
        <f>IFERROR(IF(AND(ISNUMBER(B131),ISNUMBER(T131)),T131-B131,IF(ISNUMBER(B131),TODAY()-B131,"")),"")</f>
        <v/>
      </c>
      <c r="V131" s="28">
        <f>IFERROR(IF(OR(NOT(ISNUMBER(Q131)),R131="Clôturée"),"",IF(Q131&lt;TODAY(),"EN RETARD",IF(Q131-TODAY()&lt;=7,"Sous 7 jours",""))),"")</f>
        <v/>
      </c>
    </row>
    <row r="132" ht="30" customHeight="1">
      <c r="A132" s="23">
        <f>IF(COUNTA(B132:G132)=0,"","NC-"&amp;TEXT(ROW()-4,"000"))</f>
        <v/>
      </c>
      <c r="B132" s="24" t="n"/>
      <c r="C132" s="25" t="n"/>
      <c r="D132" s="25" t="n"/>
      <c r="E132" s="25" t="n"/>
      <c r="F132" s="25" t="n"/>
      <c r="G132" s="25" t="n"/>
      <c r="H132" s="25" t="n"/>
      <c r="I132" s="25" t="n"/>
      <c r="J132" s="26" t="n"/>
      <c r="K132" s="26" t="n"/>
      <c r="L132" s="23">
        <f>IFERROR(IF(AND(ISNUMBER(J132),ISNUMBER(K132)),J132*K132,""),"")</f>
        <v/>
      </c>
      <c r="M132" s="25" t="n"/>
      <c r="N132" s="25" t="n"/>
      <c r="O132" s="25" t="n"/>
      <c r="P132" s="25" t="n"/>
      <c r="Q132" s="24" t="n"/>
      <c r="R132" s="25" t="n"/>
      <c r="S132" s="25" t="n"/>
      <c r="T132" s="24" t="n"/>
      <c r="U132" s="27">
        <f>IFERROR(IF(AND(ISNUMBER(B132),ISNUMBER(T132)),T132-B132,IF(ISNUMBER(B132),TODAY()-B132,"")),"")</f>
        <v/>
      </c>
      <c r="V132" s="28">
        <f>IFERROR(IF(OR(NOT(ISNUMBER(Q132)),R132="Clôturée"),"",IF(Q132&lt;TODAY(),"EN RETARD",IF(Q132-TODAY()&lt;=7,"Sous 7 jours",""))),"")</f>
        <v/>
      </c>
    </row>
    <row r="133" ht="30" customHeight="1">
      <c r="A133" s="23">
        <f>IF(COUNTA(B133:G133)=0,"","NC-"&amp;TEXT(ROW()-4,"000"))</f>
        <v/>
      </c>
      <c r="B133" s="24" t="n"/>
      <c r="C133" s="25" t="n"/>
      <c r="D133" s="25" t="n"/>
      <c r="E133" s="25" t="n"/>
      <c r="F133" s="25" t="n"/>
      <c r="G133" s="25" t="n"/>
      <c r="H133" s="25" t="n"/>
      <c r="I133" s="25" t="n"/>
      <c r="J133" s="26" t="n"/>
      <c r="K133" s="26" t="n"/>
      <c r="L133" s="23">
        <f>IFERROR(IF(AND(ISNUMBER(J133),ISNUMBER(K133)),J133*K133,""),"")</f>
        <v/>
      </c>
      <c r="M133" s="25" t="n"/>
      <c r="N133" s="25" t="n"/>
      <c r="O133" s="25" t="n"/>
      <c r="P133" s="25" t="n"/>
      <c r="Q133" s="24" t="n"/>
      <c r="R133" s="25" t="n"/>
      <c r="S133" s="25" t="n"/>
      <c r="T133" s="24" t="n"/>
      <c r="U133" s="27">
        <f>IFERROR(IF(AND(ISNUMBER(B133),ISNUMBER(T133)),T133-B133,IF(ISNUMBER(B133),TODAY()-B133,"")),"")</f>
        <v/>
      </c>
      <c r="V133" s="28">
        <f>IFERROR(IF(OR(NOT(ISNUMBER(Q133)),R133="Clôturée"),"",IF(Q133&lt;TODAY(),"EN RETARD",IF(Q133-TODAY()&lt;=7,"Sous 7 jours",""))),"")</f>
        <v/>
      </c>
    </row>
    <row r="134" ht="30" customHeight="1">
      <c r="A134" s="23">
        <f>IF(COUNTA(B134:G134)=0,"","NC-"&amp;TEXT(ROW()-4,"000"))</f>
        <v/>
      </c>
      <c r="B134" s="24" t="n"/>
      <c r="C134" s="25" t="n"/>
      <c r="D134" s="25" t="n"/>
      <c r="E134" s="25" t="n"/>
      <c r="F134" s="25" t="n"/>
      <c r="G134" s="25" t="n"/>
      <c r="H134" s="25" t="n"/>
      <c r="I134" s="25" t="n"/>
      <c r="J134" s="26" t="n"/>
      <c r="K134" s="26" t="n"/>
      <c r="L134" s="23">
        <f>IFERROR(IF(AND(ISNUMBER(J134),ISNUMBER(K134)),J134*K134,""),"")</f>
        <v/>
      </c>
      <c r="M134" s="25" t="n"/>
      <c r="N134" s="25" t="n"/>
      <c r="O134" s="25" t="n"/>
      <c r="P134" s="25" t="n"/>
      <c r="Q134" s="24" t="n"/>
      <c r="R134" s="25" t="n"/>
      <c r="S134" s="25" t="n"/>
      <c r="T134" s="24" t="n"/>
      <c r="U134" s="27">
        <f>IFERROR(IF(AND(ISNUMBER(B134),ISNUMBER(T134)),T134-B134,IF(ISNUMBER(B134),TODAY()-B134,"")),"")</f>
        <v/>
      </c>
      <c r="V134" s="28">
        <f>IFERROR(IF(OR(NOT(ISNUMBER(Q134)),R134="Clôturée"),"",IF(Q134&lt;TODAY(),"EN RETARD",IF(Q134-TODAY()&lt;=7,"Sous 7 jours",""))),"")</f>
        <v/>
      </c>
    </row>
    <row r="135" ht="30" customHeight="1">
      <c r="A135" s="23">
        <f>IF(COUNTA(B135:G135)=0,"","NC-"&amp;TEXT(ROW()-4,"000"))</f>
        <v/>
      </c>
      <c r="B135" s="24" t="n"/>
      <c r="C135" s="25" t="n"/>
      <c r="D135" s="25" t="n"/>
      <c r="E135" s="25" t="n"/>
      <c r="F135" s="25" t="n"/>
      <c r="G135" s="25" t="n"/>
      <c r="H135" s="25" t="n"/>
      <c r="I135" s="25" t="n"/>
      <c r="J135" s="26" t="n"/>
      <c r="K135" s="26" t="n"/>
      <c r="L135" s="23">
        <f>IFERROR(IF(AND(ISNUMBER(J135),ISNUMBER(K135)),J135*K135,""),"")</f>
        <v/>
      </c>
      <c r="M135" s="25" t="n"/>
      <c r="N135" s="25" t="n"/>
      <c r="O135" s="25" t="n"/>
      <c r="P135" s="25" t="n"/>
      <c r="Q135" s="24" t="n"/>
      <c r="R135" s="25" t="n"/>
      <c r="S135" s="25" t="n"/>
      <c r="T135" s="24" t="n"/>
      <c r="U135" s="27">
        <f>IFERROR(IF(AND(ISNUMBER(B135),ISNUMBER(T135)),T135-B135,IF(ISNUMBER(B135),TODAY()-B135,"")),"")</f>
        <v/>
      </c>
      <c r="V135" s="28">
        <f>IFERROR(IF(OR(NOT(ISNUMBER(Q135)),R135="Clôturée"),"",IF(Q135&lt;TODAY(),"EN RETARD",IF(Q135-TODAY()&lt;=7,"Sous 7 jours",""))),"")</f>
        <v/>
      </c>
    </row>
    <row r="136" ht="30" customHeight="1">
      <c r="A136" s="23">
        <f>IF(COUNTA(B136:G136)=0,"","NC-"&amp;TEXT(ROW()-4,"000"))</f>
        <v/>
      </c>
      <c r="B136" s="24" t="n"/>
      <c r="C136" s="25" t="n"/>
      <c r="D136" s="25" t="n"/>
      <c r="E136" s="25" t="n"/>
      <c r="F136" s="25" t="n"/>
      <c r="G136" s="25" t="n"/>
      <c r="H136" s="25" t="n"/>
      <c r="I136" s="25" t="n"/>
      <c r="J136" s="26" t="n"/>
      <c r="K136" s="26" t="n"/>
      <c r="L136" s="23">
        <f>IFERROR(IF(AND(ISNUMBER(J136),ISNUMBER(K136)),J136*K136,""),"")</f>
        <v/>
      </c>
      <c r="M136" s="25" t="n"/>
      <c r="N136" s="25" t="n"/>
      <c r="O136" s="25" t="n"/>
      <c r="P136" s="25" t="n"/>
      <c r="Q136" s="24" t="n"/>
      <c r="R136" s="25" t="n"/>
      <c r="S136" s="25" t="n"/>
      <c r="T136" s="24" t="n"/>
      <c r="U136" s="27">
        <f>IFERROR(IF(AND(ISNUMBER(B136),ISNUMBER(T136)),T136-B136,IF(ISNUMBER(B136),TODAY()-B136,"")),"")</f>
        <v/>
      </c>
      <c r="V136" s="28">
        <f>IFERROR(IF(OR(NOT(ISNUMBER(Q136)),R136="Clôturée"),"",IF(Q136&lt;TODAY(),"EN RETARD",IF(Q136-TODAY()&lt;=7,"Sous 7 jours",""))),"")</f>
        <v/>
      </c>
    </row>
    <row r="137" ht="30" customHeight="1">
      <c r="A137" s="23">
        <f>IF(COUNTA(B137:G137)=0,"","NC-"&amp;TEXT(ROW()-4,"000"))</f>
        <v/>
      </c>
      <c r="B137" s="24" t="n"/>
      <c r="C137" s="25" t="n"/>
      <c r="D137" s="25" t="n"/>
      <c r="E137" s="25" t="n"/>
      <c r="F137" s="25" t="n"/>
      <c r="G137" s="25" t="n"/>
      <c r="H137" s="25" t="n"/>
      <c r="I137" s="25" t="n"/>
      <c r="J137" s="26" t="n"/>
      <c r="K137" s="26" t="n"/>
      <c r="L137" s="23">
        <f>IFERROR(IF(AND(ISNUMBER(J137),ISNUMBER(K137)),J137*K137,""),"")</f>
        <v/>
      </c>
      <c r="M137" s="25" t="n"/>
      <c r="N137" s="25" t="n"/>
      <c r="O137" s="25" t="n"/>
      <c r="P137" s="25" t="n"/>
      <c r="Q137" s="24" t="n"/>
      <c r="R137" s="25" t="n"/>
      <c r="S137" s="25" t="n"/>
      <c r="T137" s="24" t="n"/>
      <c r="U137" s="27">
        <f>IFERROR(IF(AND(ISNUMBER(B137),ISNUMBER(T137)),T137-B137,IF(ISNUMBER(B137),TODAY()-B137,"")),"")</f>
        <v/>
      </c>
      <c r="V137" s="28">
        <f>IFERROR(IF(OR(NOT(ISNUMBER(Q137)),R137="Clôturée"),"",IF(Q137&lt;TODAY(),"EN RETARD",IF(Q137-TODAY()&lt;=7,"Sous 7 jours",""))),"")</f>
        <v/>
      </c>
    </row>
    <row r="138" ht="30" customHeight="1">
      <c r="A138" s="23">
        <f>IF(COUNTA(B138:G138)=0,"","NC-"&amp;TEXT(ROW()-4,"000"))</f>
        <v/>
      </c>
      <c r="B138" s="24" t="n"/>
      <c r="C138" s="25" t="n"/>
      <c r="D138" s="25" t="n"/>
      <c r="E138" s="25" t="n"/>
      <c r="F138" s="25" t="n"/>
      <c r="G138" s="25" t="n"/>
      <c r="H138" s="25" t="n"/>
      <c r="I138" s="25" t="n"/>
      <c r="J138" s="26" t="n"/>
      <c r="K138" s="26" t="n"/>
      <c r="L138" s="23">
        <f>IFERROR(IF(AND(ISNUMBER(J138),ISNUMBER(K138)),J138*K138,""),"")</f>
        <v/>
      </c>
      <c r="M138" s="25" t="n"/>
      <c r="N138" s="25" t="n"/>
      <c r="O138" s="25" t="n"/>
      <c r="P138" s="25" t="n"/>
      <c r="Q138" s="24" t="n"/>
      <c r="R138" s="25" t="n"/>
      <c r="S138" s="25" t="n"/>
      <c r="T138" s="24" t="n"/>
      <c r="U138" s="27">
        <f>IFERROR(IF(AND(ISNUMBER(B138),ISNUMBER(T138)),T138-B138,IF(ISNUMBER(B138),TODAY()-B138,"")),"")</f>
        <v/>
      </c>
      <c r="V138" s="28">
        <f>IFERROR(IF(OR(NOT(ISNUMBER(Q138)),R138="Clôturée"),"",IF(Q138&lt;TODAY(),"EN RETARD",IF(Q138-TODAY()&lt;=7,"Sous 7 jours",""))),"")</f>
        <v/>
      </c>
    </row>
    <row r="139" ht="30" customHeight="1">
      <c r="A139" s="23">
        <f>IF(COUNTA(B139:G139)=0,"","NC-"&amp;TEXT(ROW()-4,"000"))</f>
        <v/>
      </c>
      <c r="B139" s="24" t="n"/>
      <c r="C139" s="25" t="n"/>
      <c r="D139" s="25" t="n"/>
      <c r="E139" s="25" t="n"/>
      <c r="F139" s="25" t="n"/>
      <c r="G139" s="25" t="n"/>
      <c r="H139" s="25" t="n"/>
      <c r="I139" s="25" t="n"/>
      <c r="J139" s="26" t="n"/>
      <c r="K139" s="26" t="n"/>
      <c r="L139" s="23">
        <f>IFERROR(IF(AND(ISNUMBER(J139),ISNUMBER(K139)),J139*K139,""),"")</f>
        <v/>
      </c>
      <c r="M139" s="25" t="n"/>
      <c r="N139" s="25" t="n"/>
      <c r="O139" s="25" t="n"/>
      <c r="P139" s="25" t="n"/>
      <c r="Q139" s="24" t="n"/>
      <c r="R139" s="25" t="n"/>
      <c r="S139" s="25" t="n"/>
      <c r="T139" s="24" t="n"/>
      <c r="U139" s="27">
        <f>IFERROR(IF(AND(ISNUMBER(B139),ISNUMBER(T139)),T139-B139,IF(ISNUMBER(B139),TODAY()-B139,"")),"")</f>
        <v/>
      </c>
      <c r="V139" s="28">
        <f>IFERROR(IF(OR(NOT(ISNUMBER(Q139)),R139="Clôturée"),"",IF(Q139&lt;TODAY(),"EN RETARD",IF(Q139-TODAY()&lt;=7,"Sous 7 jours",""))),"")</f>
        <v/>
      </c>
    </row>
    <row r="140" ht="30" customHeight="1">
      <c r="A140" s="23">
        <f>IF(COUNTA(B140:G140)=0,"","NC-"&amp;TEXT(ROW()-4,"000"))</f>
        <v/>
      </c>
      <c r="B140" s="24" t="n"/>
      <c r="C140" s="25" t="n"/>
      <c r="D140" s="25" t="n"/>
      <c r="E140" s="25" t="n"/>
      <c r="F140" s="25" t="n"/>
      <c r="G140" s="25" t="n"/>
      <c r="H140" s="25" t="n"/>
      <c r="I140" s="25" t="n"/>
      <c r="J140" s="26" t="n"/>
      <c r="K140" s="26" t="n"/>
      <c r="L140" s="23">
        <f>IFERROR(IF(AND(ISNUMBER(J140),ISNUMBER(K140)),J140*K140,""),"")</f>
        <v/>
      </c>
      <c r="M140" s="25" t="n"/>
      <c r="N140" s="25" t="n"/>
      <c r="O140" s="25" t="n"/>
      <c r="P140" s="25" t="n"/>
      <c r="Q140" s="24" t="n"/>
      <c r="R140" s="25" t="n"/>
      <c r="S140" s="25" t="n"/>
      <c r="T140" s="24" t="n"/>
      <c r="U140" s="27">
        <f>IFERROR(IF(AND(ISNUMBER(B140),ISNUMBER(T140)),T140-B140,IF(ISNUMBER(B140),TODAY()-B140,"")),"")</f>
        <v/>
      </c>
      <c r="V140" s="28">
        <f>IFERROR(IF(OR(NOT(ISNUMBER(Q140)),R140="Clôturée"),"",IF(Q140&lt;TODAY(),"EN RETARD",IF(Q140-TODAY()&lt;=7,"Sous 7 jours",""))),"")</f>
        <v/>
      </c>
    </row>
    <row r="141" ht="30" customHeight="1">
      <c r="A141" s="23">
        <f>IF(COUNTA(B141:G141)=0,"","NC-"&amp;TEXT(ROW()-4,"000"))</f>
        <v/>
      </c>
      <c r="B141" s="24" t="n"/>
      <c r="C141" s="25" t="n"/>
      <c r="D141" s="25" t="n"/>
      <c r="E141" s="25" t="n"/>
      <c r="F141" s="25" t="n"/>
      <c r="G141" s="25" t="n"/>
      <c r="H141" s="25" t="n"/>
      <c r="I141" s="25" t="n"/>
      <c r="J141" s="26" t="n"/>
      <c r="K141" s="26" t="n"/>
      <c r="L141" s="23">
        <f>IFERROR(IF(AND(ISNUMBER(J141),ISNUMBER(K141)),J141*K141,""),"")</f>
        <v/>
      </c>
      <c r="M141" s="25" t="n"/>
      <c r="N141" s="25" t="n"/>
      <c r="O141" s="25" t="n"/>
      <c r="P141" s="25" t="n"/>
      <c r="Q141" s="24" t="n"/>
      <c r="R141" s="25" t="n"/>
      <c r="S141" s="25" t="n"/>
      <c r="T141" s="24" t="n"/>
      <c r="U141" s="27">
        <f>IFERROR(IF(AND(ISNUMBER(B141),ISNUMBER(T141)),T141-B141,IF(ISNUMBER(B141),TODAY()-B141,"")),"")</f>
        <v/>
      </c>
      <c r="V141" s="28">
        <f>IFERROR(IF(OR(NOT(ISNUMBER(Q141)),R141="Clôturée"),"",IF(Q141&lt;TODAY(),"EN RETARD",IF(Q141-TODAY()&lt;=7,"Sous 7 jours",""))),"")</f>
        <v/>
      </c>
    </row>
    <row r="142" ht="30" customHeight="1">
      <c r="A142" s="23">
        <f>IF(COUNTA(B142:G142)=0,"","NC-"&amp;TEXT(ROW()-4,"000"))</f>
        <v/>
      </c>
      <c r="B142" s="24" t="n"/>
      <c r="C142" s="25" t="n"/>
      <c r="D142" s="25" t="n"/>
      <c r="E142" s="25" t="n"/>
      <c r="F142" s="25" t="n"/>
      <c r="G142" s="25" t="n"/>
      <c r="H142" s="25" t="n"/>
      <c r="I142" s="25" t="n"/>
      <c r="J142" s="26" t="n"/>
      <c r="K142" s="26" t="n"/>
      <c r="L142" s="23">
        <f>IFERROR(IF(AND(ISNUMBER(J142),ISNUMBER(K142)),J142*K142,""),"")</f>
        <v/>
      </c>
      <c r="M142" s="25" t="n"/>
      <c r="N142" s="25" t="n"/>
      <c r="O142" s="25" t="n"/>
      <c r="P142" s="25" t="n"/>
      <c r="Q142" s="24" t="n"/>
      <c r="R142" s="25" t="n"/>
      <c r="S142" s="25" t="n"/>
      <c r="T142" s="24" t="n"/>
      <c r="U142" s="27">
        <f>IFERROR(IF(AND(ISNUMBER(B142),ISNUMBER(T142)),T142-B142,IF(ISNUMBER(B142),TODAY()-B142,"")),"")</f>
        <v/>
      </c>
      <c r="V142" s="28">
        <f>IFERROR(IF(OR(NOT(ISNUMBER(Q142)),R142="Clôturée"),"",IF(Q142&lt;TODAY(),"EN RETARD",IF(Q142-TODAY()&lt;=7,"Sous 7 jours",""))),"")</f>
        <v/>
      </c>
    </row>
    <row r="143" ht="30" customHeight="1">
      <c r="A143" s="23">
        <f>IF(COUNTA(B143:G143)=0,"","NC-"&amp;TEXT(ROW()-4,"000"))</f>
        <v/>
      </c>
      <c r="B143" s="24" t="n"/>
      <c r="C143" s="25" t="n"/>
      <c r="D143" s="25" t="n"/>
      <c r="E143" s="25" t="n"/>
      <c r="F143" s="25" t="n"/>
      <c r="G143" s="25" t="n"/>
      <c r="H143" s="25" t="n"/>
      <c r="I143" s="25" t="n"/>
      <c r="J143" s="26" t="n"/>
      <c r="K143" s="26" t="n"/>
      <c r="L143" s="23">
        <f>IFERROR(IF(AND(ISNUMBER(J143),ISNUMBER(K143)),J143*K143,""),"")</f>
        <v/>
      </c>
      <c r="M143" s="25" t="n"/>
      <c r="N143" s="25" t="n"/>
      <c r="O143" s="25" t="n"/>
      <c r="P143" s="25" t="n"/>
      <c r="Q143" s="24" t="n"/>
      <c r="R143" s="25" t="n"/>
      <c r="S143" s="25" t="n"/>
      <c r="T143" s="24" t="n"/>
      <c r="U143" s="27">
        <f>IFERROR(IF(AND(ISNUMBER(B143),ISNUMBER(T143)),T143-B143,IF(ISNUMBER(B143),TODAY()-B143,"")),"")</f>
        <v/>
      </c>
      <c r="V143" s="28">
        <f>IFERROR(IF(OR(NOT(ISNUMBER(Q143)),R143="Clôturée"),"",IF(Q143&lt;TODAY(),"EN RETARD",IF(Q143-TODAY()&lt;=7,"Sous 7 jours",""))),"")</f>
        <v/>
      </c>
    </row>
    <row r="144" ht="30" customHeight="1">
      <c r="A144" s="23">
        <f>IF(COUNTA(B144:G144)=0,"","NC-"&amp;TEXT(ROW()-4,"000"))</f>
        <v/>
      </c>
      <c r="B144" s="24" t="n"/>
      <c r="C144" s="25" t="n"/>
      <c r="D144" s="25" t="n"/>
      <c r="E144" s="25" t="n"/>
      <c r="F144" s="25" t="n"/>
      <c r="G144" s="25" t="n"/>
      <c r="H144" s="25" t="n"/>
      <c r="I144" s="25" t="n"/>
      <c r="J144" s="26" t="n"/>
      <c r="K144" s="26" t="n"/>
      <c r="L144" s="23">
        <f>IFERROR(IF(AND(ISNUMBER(J144),ISNUMBER(K144)),J144*K144,""),"")</f>
        <v/>
      </c>
      <c r="M144" s="25" t="n"/>
      <c r="N144" s="25" t="n"/>
      <c r="O144" s="25" t="n"/>
      <c r="P144" s="25" t="n"/>
      <c r="Q144" s="24" t="n"/>
      <c r="R144" s="25" t="n"/>
      <c r="S144" s="25" t="n"/>
      <c r="T144" s="24" t="n"/>
      <c r="U144" s="27">
        <f>IFERROR(IF(AND(ISNUMBER(B144),ISNUMBER(T144)),T144-B144,IF(ISNUMBER(B144),TODAY()-B144,"")),"")</f>
        <v/>
      </c>
      <c r="V144" s="28">
        <f>IFERROR(IF(OR(NOT(ISNUMBER(Q144)),R144="Clôturée"),"",IF(Q144&lt;TODAY(),"EN RETARD",IF(Q144-TODAY()&lt;=7,"Sous 7 jours",""))),"")</f>
        <v/>
      </c>
    </row>
    <row r="145" ht="30" customHeight="1">
      <c r="A145" s="23">
        <f>IF(COUNTA(B145:G145)=0,"","NC-"&amp;TEXT(ROW()-4,"000"))</f>
        <v/>
      </c>
      <c r="B145" s="24" t="n"/>
      <c r="C145" s="25" t="n"/>
      <c r="D145" s="25" t="n"/>
      <c r="E145" s="25" t="n"/>
      <c r="F145" s="25" t="n"/>
      <c r="G145" s="25" t="n"/>
      <c r="H145" s="25" t="n"/>
      <c r="I145" s="25" t="n"/>
      <c r="J145" s="26" t="n"/>
      <c r="K145" s="26" t="n"/>
      <c r="L145" s="23">
        <f>IFERROR(IF(AND(ISNUMBER(J145),ISNUMBER(K145)),J145*K145,""),"")</f>
        <v/>
      </c>
      <c r="M145" s="25" t="n"/>
      <c r="N145" s="25" t="n"/>
      <c r="O145" s="25" t="n"/>
      <c r="P145" s="25" t="n"/>
      <c r="Q145" s="24" t="n"/>
      <c r="R145" s="25" t="n"/>
      <c r="S145" s="25" t="n"/>
      <c r="T145" s="24" t="n"/>
      <c r="U145" s="27">
        <f>IFERROR(IF(AND(ISNUMBER(B145),ISNUMBER(T145)),T145-B145,IF(ISNUMBER(B145),TODAY()-B145,"")),"")</f>
        <v/>
      </c>
      <c r="V145" s="28">
        <f>IFERROR(IF(OR(NOT(ISNUMBER(Q145)),R145="Clôturée"),"",IF(Q145&lt;TODAY(),"EN RETARD",IF(Q145-TODAY()&lt;=7,"Sous 7 jours",""))),"")</f>
        <v/>
      </c>
    </row>
    <row r="146" ht="30" customHeight="1">
      <c r="A146" s="23">
        <f>IF(COUNTA(B146:G146)=0,"","NC-"&amp;TEXT(ROW()-4,"000"))</f>
        <v/>
      </c>
      <c r="B146" s="24" t="n"/>
      <c r="C146" s="25" t="n"/>
      <c r="D146" s="25" t="n"/>
      <c r="E146" s="25" t="n"/>
      <c r="F146" s="25" t="n"/>
      <c r="G146" s="25" t="n"/>
      <c r="H146" s="25" t="n"/>
      <c r="I146" s="25" t="n"/>
      <c r="J146" s="26" t="n"/>
      <c r="K146" s="26" t="n"/>
      <c r="L146" s="23">
        <f>IFERROR(IF(AND(ISNUMBER(J146),ISNUMBER(K146)),J146*K146,""),"")</f>
        <v/>
      </c>
      <c r="M146" s="25" t="n"/>
      <c r="N146" s="25" t="n"/>
      <c r="O146" s="25" t="n"/>
      <c r="P146" s="25" t="n"/>
      <c r="Q146" s="24" t="n"/>
      <c r="R146" s="25" t="n"/>
      <c r="S146" s="25" t="n"/>
      <c r="T146" s="24" t="n"/>
      <c r="U146" s="27">
        <f>IFERROR(IF(AND(ISNUMBER(B146),ISNUMBER(T146)),T146-B146,IF(ISNUMBER(B146),TODAY()-B146,"")),"")</f>
        <v/>
      </c>
      <c r="V146" s="28">
        <f>IFERROR(IF(OR(NOT(ISNUMBER(Q146)),R146="Clôturée"),"",IF(Q146&lt;TODAY(),"EN RETARD",IF(Q146-TODAY()&lt;=7,"Sous 7 jours",""))),"")</f>
        <v/>
      </c>
    </row>
    <row r="147" ht="30" customHeight="1">
      <c r="A147" s="23">
        <f>IF(COUNTA(B147:G147)=0,"","NC-"&amp;TEXT(ROW()-4,"000"))</f>
        <v/>
      </c>
      <c r="B147" s="24" t="n"/>
      <c r="C147" s="25" t="n"/>
      <c r="D147" s="25" t="n"/>
      <c r="E147" s="25" t="n"/>
      <c r="F147" s="25" t="n"/>
      <c r="G147" s="25" t="n"/>
      <c r="H147" s="25" t="n"/>
      <c r="I147" s="25" t="n"/>
      <c r="J147" s="26" t="n"/>
      <c r="K147" s="26" t="n"/>
      <c r="L147" s="23">
        <f>IFERROR(IF(AND(ISNUMBER(J147),ISNUMBER(K147)),J147*K147,""),"")</f>
        <v/>
      </c>
      <c r="M147" s="25" t="n"/>
      <c r="N147" s="25" t="n"/>
      <c r="O147" s="25" t="n"/>
      <c r="P147" s="25" t="n"/>
      <c r="Q147" s="24" t="n"/>
      <c r="R147" s="25" t="n"/>
      <c r="S147" s="25" t="n"/>
      <c r="T147" s="24" t="n"/>
      <c r="U147" s="27">
        <f>IFERROR(IF(AND(ISNUMBER(B147),ISNUMBER(T147)),T147-B147,IF(ISNUMBER(B147),TODAY()-B147,"")),"")</f>
        <v/>
      </c>
      <c r="V147" s="28">
        <f>IFERROR(IF(OR(NOT(ISNUMBER(Q147)),R147="Clôturée"),"",IF(Q147&lt;TODAY(),"EN RETARD",IF(Q147-TODAY()&lt;=7,"Sous 7 jours",""))),"")</f>
        <v/>
      </c>
    </row>
    <row r="148" ht="30" customHeight="1">
      <c r="A148" s="23">
        <f>IF(COUNTA(B148:G148)=0,"","NC-"&amp;TEXT(ROW()-4,"000"))</f>
        <v/>
      </c>
      <c r="B148" s="24" t="n"/>
      <c r="C148" s="25" t="n"/>
      <c r="D148" s="25" t="n"/>
      <c r="E148" s="25" t="n"/>
      <c r="F148" s="25" t="n"/>
      <c r="G148" s="25" t="n"/>
      <c r="H148" s="25" t="n"/>
      <c r="I148" s="25" t="n"/>
      <c r="J148" s="26" t="n"/>
      <c r="K148" s="26" t="n"/>
      <c r="L148" s="23">
        <f>IFERROR(IF(AND(ISNUMBER(J148),ISNUMBER(K148)),J148*K148,""),"")</f>
        <v/>
      </c>
      <c r="M148" s="25" t="n"/>
      <c r="N148" s="25" t="n"/>
      <c r="O148" s="25" t="n"/>
      <c r="P148" s="25" t="n"/>
      <c r="Q148" s="24" t="n"/>
      <c r="R148" s="25" t="n"/>
      <c r="S148" s="25" t="n"/>
      <c r="T148" s="24" t="n"/>
      <c r="U148" s="27">
        <f>IFERROR(IF(AND(ISNUMBER(B148),ISNUMBER(T148)),T148-B148,IF(ISNUMBER(B148),TODAY()-B148,"")),"")</f>
        <v/>
      </c>
      <c r="V148" s="28">
        <f>IFERROR(IF(OR(NOT(ISNUMBER(Q148)),R148="Clôturée"),"",IF(Q148&lt;TODAY(),"EN RETARD",IF(Q148-TODAY()&lt;=7,"Sous 7 jours",""))),"")</f>
        <v/>
      </c>
    </row>
    <row r="149" ht="30" customHeight="1">
      <c r="A149" s="23">
        <f>IF(COUNTA(B149:G149)=0,"","NC-"&amp;TEXT(ROW()-4,"000"))</f>
        <v/>
      </c>
      <c r="B149" s="24" t="n"/>
      <c r="C149" s="25" t="n"/>
      <c r="D149" s="25" t="n"/>
      <c r="E149" s="25" t="n"/>
      <c r="F149" s="25" t="n"/>
      <c r="G149" s="25" t="n"/>
      <c r="H149" s="25" t="n"/>
      <c r="I149" s="25" t="n"/>
      <c r="J149" s="26" t="n"/>
      <c r="K149" s="26" t="n"/>
      <c r="L149" s="23">
        <f>IFERROR(IF(AND(ISNUMBER(J149),ISNUMBER(K149)),J149*K149,""),"")</f>
        <v/>
      </c>
      <c r="M149" s="25" t="n"/>
      <c r="N149" s="25" t="n"/>
      <c r="O149" s="25" t="n"/>
      <c r="P149" s="25" t="n"/>
      <c r="Q149" s="24" t="n"/>
      <c r="R149" s="25" t="n"/>
      <c r="S149" s="25" t="n"/>
      <c r="T149" s="24" t="n"/>
      <c r="U149" s="27">
        <f>IFERROR(IF(AND(ISNUMBER(B149),ISNUMBER(T149)),T149-B149,IF(ISNUMBER(B149),TODAY()-B149,"")),"")</f>
        <v/>
      </c>
      <c r="V149" s="28">
        <f>IFERROR(IF(OR(NOT(ISNUMBER(Q149)),R149="Clôturée"),"",IF(Q149&lt;TODAY(),"EN RETARD",IF(Q149-TODAY()&lt;=7,"Sous 7 jours",""))),"")</f>
        <v/>
      </c>
    </row>
    <row r="150" ht="30" customHeight="1">
      <c r="A150" s="23">
        <f>IF(COUNTA(B150:G150)=0,"","NC-"&amp;TEXT(ROW()-4,"000"))</f>
        <v/>
      </c>
      <c r="B150" s="24" t="n"/>
      <c r="C150" s="25" t="n"/>
      <c r="D150" s="25" t="n"/>
      <c r="E150" s="25" t="n"/>
      <c r="F150" s="25" t="n"/>
      <c r="G150" s="25" t="n"/>
      <c r="H150" s="25" t="n"/>
      <c r="I150" s="25" t="n"/>
      <c r="J150" s="26" t="n"/>
      <c r="K150" s="26" t="n"/>
      <c r="L150" s="23">
        <f>IFERROR(IF(AND(ISNUMBER(J150),ISNUMBER(K150)),J150*K150,""),"")</f>
        <v/>
      </c>
      <c r="M150" s="25" t="n"/>
      <c r="N150" s="25" t="n"/>
      <c r="O150" s="25" t="n"/>
      <c r="P150" s="25" t="n"/>
      <c r="Q150" s="24" t="n"/>
      <c r="R150" s="25" t="n"/>
      <c r="S150" s="25" t="n"/>
      <c r="T150" s="24" t="n"/>
      <c r="U150" s="27">
        <f>IFERROR(IF(AND(ISNUMBER(B150),ISNUMBER(T150)),T150-B150,IF(ISNUMBER(B150),TODAY()-B150,"")),"")</f>
        <v/>
      </c>
      <c r="V150" s="28">
        <f>IFERROR(IF(OR(NOT(ISNUMBER(Q150)),R150="Clôturée"),"",IF(Q150&lt;TODAY(),"EN RETARD",IF(Q150-TODAY()&lt;=7,"Sous 7 jours",""))),"")</f>
        <v/>
      </c>
    </row>
    <row r="151" ht="30" customHeight="1">
      <c r="A151" s="23">
        <f>IF(COUNTA(B151:G151)=0,"","NC-"&amp;TEXT(ROW()-4,"000"))</f>
        <v/>
      </c>
      <c r="B151" s="24" t="n"/>
      <c r="C151" s="25" t="n"/>
      <c r="D151" s="25" t="n"/>
      <c r="E151" s="25" t="n"/>
      <c r="F151" s="25" t="n"/>
      <c r="G151" s="25" t="n"/>
      <c r="H151" s="25" t="n"/>
      <c r="I151" s="25" t="n"/>
      <c r="J151" s="26" t="n"/>
      <c r="K151" s="26" t="n"/>
      <c r="L151" s="23">
        <f>IFERROR(IF(AND(ISNUMBER(J151),ISNUMBER(K151)),J151*K151,""),"")</f>
        <v/>
      </c>
      <c r="M151" s="25" t="n"/>
      <c r="N151" s="25" t="n"/>
      <c r="O151" s="25" t="n"/>
      <c r="P151" s="25" t="n"/>
      <c r="Q151" s="24" t="n"/>
      <c r="R151" s="25" t="n"/>
      <c r="S151" s="25" t="n"/>
      <c r="T151" s="24" t="n"/>
      <c r="U151" s="27">
        <f>IFERROR(IF(AND(ISNUMBER(B151),ISNUMBER(T151)),T151-B151,IF(ISNUMBER(B151),TODAY()-B151,"")),"")</f>
        <v/>
      </c>
      <c r="V151" s="28">
        <f>IFERROR(IF(OR(NOT(ISNUMBER(Q151)),R151="Clôturée"),"",IF(Q151&lt;TODAY(),"EN RETARD",IF(Q151-TODAY()&lt;=7,"Sous 7 jours",""))),"")</f>
        <v/>
      </c>
    </row>
    <row r="152" ht="30" customHeight="1">
      <c r="A152" s="23">
        <f>IF(COUNTA(B152:G152)=0,"","NC-"&amp;TEXT(ROW()-4,"000"))</f>
        <v/>
      </c>
      <c r="B152" s="24" t="n"/>
      <c r="C152" s="25" t="n"/>
      <c r="D152" s="25" t="n"/>
      <c r="E152" s="25" t="n"/>
      <c r="F152" s="25" t="n"/>
      <c r="G152" s="25" t="n"/>
      <c r="H152" s="25" t="n"/>
      <c r="I152" s="25" t="n"/>
      <c r="J152" s="26" t="n"/>
      <c r="K152" s="26" t="n"/>
      <c r="L152" s="23">
        <f>IFERROR(IF(AND(ISNUMBER(J152),ISNUMBER(K152)),J152*K152,""),"")</f>
        <v/>
      </c>
      <c r="M152" s="25" t="n"/>
      <c r="N152" s="25" t="n"/>
      <c r="O152" s="25" t="n"/>
      <c r="P152" s="25" t="n"/>
      <c r="Q152" s="24" t="n"/>
      <c r="R152" s="25" t="n"/>
      <c r="S152" s="25" t="n"/>
      <c r="T152" s="24" t="n"/>
      <c r="U152" s="27">
        <f>IFERROR(IF(AND(ISNUMBER(B152),ISNUMBER(T152)),T152-B152,IF(ISNUMBER(B152),TODAY()-B152,"")),"")</f>
        <v/>
      </c>
      <c r="V152" s="28">
        <f>IFERROR(IF(OR(NOT(ISNUMBER(Q152)),R152="Clôturée"),"",IF(Q152&lt;TODAY(),"EN RETARD",IF(Q152-TODAY()&lt;=7,"Sous 7 jours",""))),"")</f>
        <v/>
      </c>
    </row>
    <row r="153" ht="30" customHeight="1">
      <c r="A153" s="23">
        <f>IF(COUNTA(B153:G153)=0,"","NC-"&amp;TEXT(ROW()-4,"000"))</f>
        <v/>
      </c>
      <c r="B153" s="24" t="n"/>
      <c r="C153" s="25" t="n"/>
      <c r="D153" s="25" t="n"/>
      <c r="E153" s="25" t="n"/>
      <c r="F153" s="25" t="n"/>
      <c r="G153" s="25" t="n"/>
      <c r="H153" s="25" t="n"/>
      <c r="I153" s="25" t="n"/>
      <c r="J153" s="26" t="n"/>
      <c r="K153" s="26" t="n"/>
      <c r="L153" s="23">
        <f>IFERROR(IF(AND(ISNUMBER(J153),ISNUMBER(K153)),J153*K153,""),"")</f>
        <v/>
      </c>
      <c r="M153" s="25" t="n"/>
      <c r="N153" s="25" t="n"/>
      <c r="O153" s="25" t="n"/>
      <c r="P153" s="25" t="n"/>
      <c r="Q153" s="24" t="n"/>
      <c r="R153" s="25" t="n"/>
      <c r="S153" s="25" t="n"/>
      <c r="T153" s="24" t="n"/>
      <c r="U153" s="27">
        <f>IFERROR(IF(AND(ISNUMBER(B153),ISNUMBER(T153)),T153-B153,IF(ISNUMBER(B153),TODAY()-B153,"")),"")</f>
        <v/>
      </c>
      <c r="V153" s="28">
        <f>IFERROR(IF(OR(NOT(ISNUMBER(Q153)),R153="Clôturée"),"",IF(Q153&lt;TODAY(),"EN RETARD",IF(Q153-TODAY()&lt;=7,"Sous 7 jours",""))),"")</f>
        <v/>
      </c>
    </row>
    <row r="154" ht="30" customHeight="1">
      <c r="A154" s="23">
        <f>IF(COUNTA(B154:G154)=0,"","NC-"&amp;TEXT(ROW()-4,"000"))</f>
        <v/>
      </c>
      <c r="B154" s="24" t="n"/>
      <c r="C154" s="25" t="n"/>
      <c r="D154" s="25" t="n"/>
      <c r="E154" s="25" t="n"/>
      <c r="F154" s="25" t="n"/>
      <c r="G154" s="25" t="n"/>
      <c r="H154" s="25" t="n"/>
      <c r="I154" s="25" t="n"/>
      <c r="J154" s="26" t="n"/>
      <c r="K154" s="26" t="n"/>
      <c r="L154" s="23">
        <f>IFERROR(IF(AND(ISNUMBER(J154),ISNUMBER(K154)),J154*K154,""),"")</f>
        <v/>
      </c>
      <c r="M154" s="25" t="n"/>
      <c r="N154" s="25" t="n"/>
      <c r="O154" s="25" t="n"/>
      <c r="P154" s="25" t="n"/>
      <c r="Q154" s="24" t="n"/>
      <c r="R154" s="25" t="n"/>
      <c r="S154" s="25" t="n"/>
      <c r="T154" s="24" t="n"/>
      <c r="U154" s="27">
        <f>IFERROR(IF(AND(ISNUMBER(B154),ISNUMBER(T154)),T154-B154,IF(ISNUMBER(B154),TODAY()-B154,"")),"")</f>
        <v/>
      </c>
      <c r="V154" s="28">
        <f>IFERROR(IF(OR(NOT(ISNUMBER(Q154)),R154="Clôturée"),"",IF(Q154&lt;TODAY(),"EN RETARD",IF(Q154-TODAY()&lt;=7,"Sous 7 jours",""))),"")</f>
        <v/>
      </c>
    </row>
    <row r="155" ht="30" customHeight="1">
      <c r="A155" s="23">
        <f>IF(COUNTA(B155:G155)=0,"","NC-"&amp;TEXT(ROW()-4,"000"))</f>
        <v/>
      </c>
      <c r="B155" s="24" t="n"/>
      <c r="C155" s="25" t="n"/>
      <c r="D155" s="25" t="n"/>
      <c r="E155" s="25" t="n"/>
      <c r="F155" s="25" t="n"/>
      <c r="G155" s="25" t="n"/>
      <c r="H155" s="25" t="n"/>
      <c r="I155" s="25" t="n"/>
      <c r="J155" s="26" t="n"/>
      <c r="K155" s="26" t="n"/>
      <c r="L155" s="23">
        <f>IFERROR(IF(AND(ISNUMBER(J155),ISNUMBER(K155)),J155*K155,""),"")</f>
        <v/>
      </c>
      <c r="M155" s="25" t="n"/>
      <c r="N155" s="25" t="n"/>
      <c r="O155" s="25" t="n"/>
      <c r="P155" s="25" t="n"/>
      <c r="Q155" s="24" t="n"/>
      <c r="R155" s="25" t="n"/>
      <c r="S155" s="25" t="n"/>
      <c r="T155" s="24" t="n"/>
      <c r="U155" s="27">
        <f>IFERROR(IF(AND(ISNUMBER(B155),ISNUMBER(T155)),T155-B155,IF(ISNUMBER(B155),TODAY()-B155,"")),"")</f>
        <v/>
      </c>
      <c r="V155" s="28">
        <f>IFERROR(IF(OR(NOT(ISNUMBER(Q155)),R155="Clôturée"),"",IF(Q155&lt;TODAY(),"EN RETARD",IF(Q155-TODAY()&lt;=7,"Sous 7 jours",""))),"")</f>
        <v/>
      </c>
    </row>
    <row r="156" ht="30" customHeight="1">
      <c r="A156" s="23">
        <f>IF(COUNTA(B156:G156)=0,"","NC-"&amp;TEXT(ROW()-4,"000"))</f>
        <v/>
      </c>
      <c r="B156" s="24" t="n"/>
      <c r="C156" s="25" t="n"/>
      <c r="D156" s="25" t="n"/>
      <c r="E156" s="25" t="n"/>
      <c r="F156" s="25" t="n"/>
      <c r="G156" s="25" t="n"/>
      <c r="H156" s="25" t="n"/>
      <c r="I156" s="25" t="n"/>
      <c r="J156" s="26" t="n"/>
      <c r="K156" s="26" t="n"/>
      <c r="L156" s="23">
        <f>IFERROR(IF(AND(ISNUMBER(J156),ISNUMBER(K156)),J156*K156,""),"")</f>
        <v/>
      </c>
      <c r="M156" s="25" t="n"/>
      <c r="N156" s="25" t="n"/>
      <c r="O156" s="25" t="n"/>
      <c r="P156" s="25" t="n"/>
      <c r="Q156" s="24" t="n"/>
      <c r="R156" s="25" t="n"/>
      <c r="S156" s="25" t="n"/>
      <c r="T156" s="24" t="n"/>
      <c r="U156" s="27">
        <f>IFERROR(IF(AND(ISNUMBER(B156),ISNUMBER(T156)),T156-B156,IF(ISNUMBER(B156),TODAY()-B156,"")),"")</f>
        <v/>
      </c>
      <c r="V156" s="28">
        <f>IFERROR(IF(OR(NOT(ISNUMBER(Q156)),R156="Clôturée"),"",IF(Q156&lt;TODAY(),"EN RETARD",IF(Q156-TODAY()&lt;=7,"Sous 7 jours",""))),"")</f>
        <v/>
      </c>
    </row>
    <row r="157" ht="30" customHeight="1">
      <c r="A157" s="23">
        <f>IF(COUNTA(B157:G157)=0,"","NC-"&amp;TEXT(ROW()-4,"000"))</f>
        <v/>
      </c>
      <c r="B157" s="24" t="n"/>
      <c r="C157" s="25" t="n"/>
      <c r="D157" s="25" t="n"/>
      <c r="E157" s="25" t="n"/>
      <c r="F157" s="25" t="n"/>
      <c r="G157" s="25" t="n"/>
      <c r="H157" s="25" t="n"/>
      <c r="I157" s="25" t="n"/>
      <c r="J157" s="26" t="n"/>
      <c r="K157" s="26" t="n"/>
      <c r="L157" s="23">
        <f>IFERROR(IF(AND(ISNUMBER(J157),ISNUMBER(K157)),J157*K157,""),"")</f>
        <v/>
      </c>
      <c r="M157" s="25" t="n"/>
      <c r="N157" s="25" t="n"/>
      <c r="O157" s="25" t="n"/>
      <c r="P157" s="25" t="n"/>
      <c r="Q157" s="24" t="n"/>
      <c r="R157" s="25" t="n"/>
      <c r="S157" s="25" t="n"/>
      <c r="T157" s="24" t="n"/>
      <c r="U157" s="27">
        <f>IFERROR(IF(AND(ISNUMBER(B157),ISNUMBER(T157)),T157-B157,IF(ISNUMBER(B157),TODAY()-B157,"")),"")</f>
        <v/>
      </c>
      <c r="V157" s="28">
        <f>IFERROR(IF(OR(NOT(ISNUMBER(Q157)),R157="Clôturée"),"",IF(Q157&lt;TODAY(),"EN RETARD",IF(Q157-TODAY()&lt;=7,"Sous 7 jours",""))),"")</f>
        <v/>
      </c>
    </row>
    <row r="158" ht="30" customHeight="1">
      <c r="A158" s="23">
        <f>IF(COUNTA(B158:G158)=0,"","NC-"&amp;TEXT(ROW()-4,"000"))</f>
        <v/>
      </c>
      <c r="B158" s="24" t="n"/>
      <c r="C158" s="25" t="n"/>
      <c r="D158" s="25" t="n"/>
      <c r="E158" s="25" t="n"/>
      <c r="F158" s="25" t="n"/>
      <c r="G158" s="25" t="n"/>
      <c r="H158" s="25" t="n"/>
      <c r="I158" s="25" t="n"/>
      <c r="J158" s="26" t="n"/>
      <c r="K158" s="26" t="n"/>
      <c r="L158" s="23">
        <f>IFERROR(IF(AND(ISNUMBER(J158),ISNUMBER(K158)),J158*K158,""),"")</f>
        <v/>
      </c>
      <c r="M158" s="25" t="n"/>
      <c r="N158" s="25" t="n"/>
      <c r="O158" s="25" t="n"/>
      <c r="P158" s="25" t="n"/>
      <c r="Q158" s="24" t="n"/>
      <c r="R158" s="25" t="n"/>
      <c r="S158" s="25" t="n"/>
      <c r="T158" s="24" t="n"/>
      <c r="U158" s="27">
        <f>IFERROR(IF(AND(ISNUMBER(B158),ISNUMBER(T158)),T158-B158,IF(ISNUMBER(B158),TODAY()-B158,"")),"")</f>
        <v/>
      </c>
      <c r="V158" s="28">
        <f>IFERROR(IF(OR(NOT(ISNUMBER(Q158)),R158="Clôturée"),"",IF(Q158&lt;TODAY(),"EN RETARD",IF(Q158-TODAY()&lt;=7,"Sous 7 jours",""))),"")</f>
        <v/>
      </c>
    </row>
    <row r="159" ht="30" customHeight="1">
      <c r="A159" s="23">
        <f>IF(COUNTA(B159:G159)=0,"","NC-"&amp;TEXT(ROW()-4,"000"))</f>
        <v/>
      </c>
      <c r="B159" s="24" t="n"/>
      <c r="C159" s="25" t="n"/>
      <c r="D159" s="25" t="n"/>
      <c r="E159" s="25" t="n"/>
      <c r="F159" s="25" t="n"/>
      <c r="G159" s="25" t="n"/>
      <c r="H159" s="25" t="n"/>
      <c r="I159" s="25" t="n"/>
      <c r="J159" s="26" t="n"/>
      <c r="K159" s="26" t="n"/>
      <c r="L159" s="23">
        <f>IFERROR(IF(AND(ISNUMBER(J159),ISNUMBER(K159)),J159*K159,""),"")</f>
        <v/>
      </c>
      <c r="M159" s="25" t="n"/>
      <c r="N159" s="25" t="n"/>
      <c r="O159" s="25" t="n"/>
      <c r="P159" s="25" t="n"/>
      <c r="Q159" s="24" t="n"/>
      <c r="R159" s="25" t="n"/>
      <c r="S159" s="25" t="n"/>
      <c r="T159" s="24" t="n"/>
      <c r="U159" s="27">
        <f>IFERROR(IF(AND(ISNUMBER(B159),ISNUMBER(T159)),T159-B159,IF(ISNUMBER(B159),TODAY()-B159,"")),"")</f>
        <v/>
      </c>
      <c r="V159" s="28">
        <f>IFERROR(IF(OR(NOT(ISNUMBER(Q159)),R159="Clôturée"),"",IF(Q159&lt;TODAY(),"EN RETARD",IF(Q159-TODAY()&lt;=7,"Sous 7 jours",""))),"")</f>
        <v/>
      </c>
    </row>
    <row r="160" ht="30" customHeight="1">
      <c r="A160" s="23">
        <f>IF(COUNTA(B160:G160)=0,"","NC-"&amp;TEXT(ROW()-4,"000"))</f>
        <v/>
      </c>
      <c r="B160" s="24" t="n"/>
      <c r="C160" s="25" t="n"/>
      <c r="D160" s="25" t="n"/>
      <c r="E160" s="25" t="n"/>
      <c r="F160" s="25" t="n"/>
      <c r="G160" s="25" t="n"/>
      <c r="H160" s="25" t="n"/>
      <c r="I160" s="25" t="n"/>
      <c r="J160" s="26" t="n"/>
      <c r="K160" s="26" t="n"/>
      <c r="L160" s="23">
        <f>IFERROR(IF(AND(ISNUMBER(J160),ISNUMBER(K160)),J160*K160,""),"")</f>
        <v/>
      </c>
      <c r="M160" s="25" t="n"/>
      <c r="N160" s="25" t="n"/>
      <c r="O160" s="25" t="n"/>
      <c r="P160" s="25" t="n"/>
      <c r="Q160" s="24" t="n"/>
      <c r="R160" s="25" t="n"/>
      <c r="S160" s="25" t="n"/>
      <c r="T160" s="24" t="n"/>
      <c r="U160" s="27">
        <f>IFERROR(IF(AND(ISNUMBER(B160),ISNUMBER(T160)),T160-B160,IF(ISNUMBER(B160),TODAY()-B160,"")),"")</f>
        <v/>
      </c>
      <c r="V160" s="28">
        <f>IFERROR(IF(OR(NOT(ISNUMBER(Q160)),R160="Clôturée"),"",IF(Q160&lt;TODAY(),"EN RETARD",IF(Q160-TODAY()&lt;=7,"Sous 7 jours",""))),"")</f>
        <v/>
      </c>
    </row>
    <row r="161" ht="30" customHeight="1">
      <c r="A161" s="23">
        <f>IF(COUNTA(B161:G161)=0,"","NC-"&amp;TEXT(ROW()-4,"000"))</f>
        <v/>
      </c>
      <c r="B161" s="24" t="n"/>
      <c r="C161" s="25" t="n"/>
      <c r="D161" s="25" t="n"/>
      <c r="E161" s="25" t="n"/>
      <c r="F161" s="25" t="n"/>
      <c r="G161" s="25" t="n"/>
      <c r="H161" s="25" t="n"/>
      <c r="I161" s="25" t="n"/>
      <c r="J161" s="26" t="n"/>
      <c r="K161" s="26" t="n"/>
      <c r="L161" s="23">
        <f>IFERROR(IF(AND(ISNUMBER(J161),ISNUMBER(K161)),J161*K161,""),"")</f>
        <v/>
      </c>
      <c r="M161" s="25" t="n"/>
      <c r="N161" s="25" t="n"/>
      <c r="O161" s="25" t="n"/>
      <c r="P161" s="25" t="n"/>
      <c r="Q161" s="24" t="n"/>
      <c r="R161" s="25" t="n"/>
      <c r="S161" s="25" t="n"/>
      <c r="T161" s="24" t="n"/>
      <c r="U161" s="27">
        <f>IFERROR(IF(AND(ISNUMBER(B161),ISNUMBER(T161)),T161-B161,IF(ISNUMBER(B161),TODAY()-B161,"")),"")</f>
        <v/>
      </c>
      <c r="V161" s="28">
        <f>IFERROR(IF(OR(NOT(ISNUMBER(Q161)),R161="Clôturée"),"",IF(Q161&lt;TODAY(),"EN RETARD",IF(Q161-TODAY()&lt;=7,"Sous 7 jours",""))),"")</f>
        <v/>
      </c>
    </row>
    <row r="162" ht="30" customHeight="1">
      <c r="A162" s="23">
        <f>IF(COUNTA(B162:G162)=0,"","NC-"&amp;TEXT(ROW()-4,"000"))</f>
        <v/>
      </c>
      <c r="B162" s="24" t="n"/>
      <c r="C162" s="25" t="n"/>
      <c r="D162" s="25" t="n"/>
      <c r="E162" s="25" t="n"/>
      <c r="F162" s="25" t="n"/>
      <c r="G162" s="25" t="n"/>
      <c r="H162" s="25" t="n"/>
      <c r="I162" s="25" t="n"/>
      <c r="J162" s="26" t="n"/>
      <c r="K162" s="26" t="n"/>
      <c r="L162" s="23">
        <f>IFERROR(IF(AND(ISNUMBER(J162),ISNUMBER(K162)),J162*K162,""),"")</f>
        <v/>
      </c>
      <c r="M162" s="25" t="n"/>
      <c r="N162" s="25" t="n"/>
      <c r="O162" s="25" t="n"/>
      <c r="P162" s="25" t="n"/>
      <c r="Q162" s="24" t="n"/>
      <c r="R162" s="25" t="n"/>
      <c r="S162" s="25" t="n"/>
      <c r="T162" s="24" t="n"/>
      <c r="U162" s="27">
        <f>IFERROR(IF(AND(ISNUMBER(B162),ISNUMBER(T162)),T162-B162,IF(ISNUMBER(B162),TODAY()-B162,"")),"")</f>
        <v/>
      </c>
      <c r="V162" s="28">
        <f>IFERROR(IF(OR(NOT(ISNUMBER(Q162)),R162="Clôturée"),"",IF(Q162&lt;TODAY(),"EN RETARD",IF(Q162-TODAY()&lt;=7,"Sous 7 jours",""))),"")</f>
        <v/>
      </c>
    </row>
    <row r="163" ht="30" customHeight="1">
      <c r="A163" s="23">
        <f>IF(COUNTA(B163:G163)=0,"","NC-"&amp;TEXT(ROW()-4,"000"))</f>
        <v/>
      </c>
      <c r="B163" s="24" t="n"/>
      <c r="C163" s="25" t="n"/>
      <c r="D163" s="25" t="n"/>
      <c r="E163" s="25" t="n"/>
      <c r="F163" s="25" t="n"/>
      <c r="G163" s="25" t="n"/>
      <c r="H163" s="25" t="n"/>
      <c r="I163" s="25" t="n"/>
      <c r="J163" s="26" t="n"/>
      <c r="K163" s="26" t="n"/>
      <c r="L163" s="23">
        <f>IFERROR(IF(AND(ISNUMBER(J163),ISNUMBER(K163)),J163*K163,""),"")</f>
        <v/>
      </c>
      <c r="M163" s="25" t="n"/>
      <c r="N163" s="25" t="n"/>
      <c r="O163" s="25" t="n"/>
      <c r="P163" s="25" t="n"/>
      <c r="Q163" s="24" t="n"/>
      <c r="R163" s="25" t="n"/>
      <c r="S163" s="25" t="n"/>
      <c r="T163" s="24" t="n"/>
      <c r="U163" s="27">
        <f>IFERROR(IF(AND(ISNUMBER(B163),ISNUMBER(T163)),T163-B163,IF(ISNUMBER(B163),TODAY()-B163,"")),"")</f>
        <v/>
      </c>
      <c r="V163" s="28">
        <f>IFERROR(IF(OR(NOT(ISNUMBER(Q163)),R163="Clôturée"),"",IF(Q163&lt;TODAY(),"EN RETARD",IF(Q163-TODAY()&lt;=7,"Sous 7 jours",""))),"")</f>
        <v/>
      </c>
    </row>
    <row r="164" ht="30" customHeight="1">
      <c r="A164" s="23">
        <f>IF(COUNTA(B164:G164)=0,"","NC-"&amp;TEXT(ROW()-4,"000"))</f>
        <v/>
      </c>
      <c r="B164" s="24" t="n"/>
      <c r="C164" s="25" t="n"/>
      <c r="D164" s="25" t="n"/>
      <c r="E164" s="25" t="n"/>
      <c r="F164" s="25" t="n"/>
      <c r="G164" s="25" t="n"/>
      <c r="H164" s="25" t="n"/>
      <c r="I164" s="25" t="n"/>
      <c r="J164" s="26" t="n"/>
      <c r="K164" s="26" t="n"/>
      <c r="L164" s="23">
        <f>IFERROR(IF(AND(ISNUMBER(J164),ISNUMBER(K164)),J164*K164,""),"")</f>
        <v/>
      </c>
      <c r="M164" s="25" t="n"/>
      <c r="N164" s="25" t="n"/>
      <c r="O164" s="25" t="n"/>
      <c r="P164" s="25" t="n"/>
      <c r="Q164" s="24" t="n"/>
      <c r="R164" s="25" t="n"/>
      <c r="S164" s="25" t="n"/>
      <c r="T164" s="24" t="n"/>
      <c r="U164" s="27">
        <f>IFERROR(IF(AND(ISNUMBER(B164),ISNUMBER(T164)),T164-B164,IF(ISNUMBER(B164),TODAY()-B164,"")),"")</f>
        <v/>
      </c>
      <c r="V164" s="28">
        <f>IFERROR(IF(OR(NOT(ISNUMBER(Q164)),R164="Clôturée"),"",IF(Q164&lt;TODAY(),"EN RETARD",IF(Q164-TODAY()&lt;=7,"Sous 7 jours",""))),"")</f>
        <v/>
      </c>
    </row>
    <row r="165" ht="30" customHeight="1">
      <c r="A165" s="23">
        <f>IF(COUNTA(B165:G165)=0,"","NC-"&amp;TEXT(ROW()-4,"000"))</f>
        <v/>
      </c>
      <c r="B165" s="24" t="n"/>
      <c r="C165" s="25" t="n"/>
      <c r="D165" s="25" t="n"/>
      <c r="E165" s="25" t="n"/>
      <c r="F165" s="25" t="n"/>
      <c r="G165" s="25" t="n"/>
      <c r="H165" s="25" t="n"/>
      <c r="I165" s="25" t="n"/>
      <c r="J165" s="26" t="n"/>
      <c r="K165" s="26" t="n"/>
      <c r="L165" s="23">
        <f>IFERROR(IF(AND(ISNUMBER(J165),ISNUMBER(K165)),J165*K165,""),"")</f>
        <v/>
      </c>
      <c r="M165" s="25" t="n"/>
      <c r="N165" s="25" t="n"/>
      <c r="O165" s="25" t="n"/>
      <c r="P165" s="25" t="n"/>
      <c r="Q165" s="24" t="n"/>
      <c r="R165" s="25" t="n"/>
      <c r="S165" s="25" t="n"/>
      <c r="T165" s="24" t="n"/>
      <c r="U165" s="27">
        <f>IFERROR(IF(AND(ISNUMBER(B165),ISNUMBER(T165)),T165-B165,IF(ISNUMBER(B165),TODAY()-B165,"")),"")</f>
        <v/>
      </c>
      <c r="V165" s="28">
        <f>IFERROR(IF(OR(NOT(ISNUMBER(Q165)),R165="Clôturée"),"",IF(Q165&lt;TODAY(),"EN RETARD",IF(Q165-TODAY()&lt;=7,"Sous 7 jours",""))),"")</f>
        <v/>
      </c>
    </row>
    <row r="166" ht="30" customHeight="1">
      <c r="A166" s="23">
        <f>IF(COUNTA(B166:G166)=0,"","NC-"&amp;TEXT(ROW()-4,"000"))</f>
        <v/>
      </c>
      <c r="B166" s="24" t="n"/>
      <c r="C166" s="25" t="n"/>
      <c r="D166" s="25" t="n"/>
      <c r="E166" s="25" t="n"/>
      <c r="F166" s="25" t="n"/>
      <c r="G166" s="25" t="n"/>
      <c r="H166" s="25" t="n"/>
      <c r="I166" s="25" t="n"/>
      <c r="J166" s="26" t="n"/>
      <c r="K166" s="26" t="n"/>
      <c r="L166" s="23">
        <f>IFERROR(IF(AND(ISNUMBER(J166),ISNUMBER(K166)),J166*K166,""),"")</f>
        <v/>
      </c>
      <c r="M166" s="25" t="n"/>
      <c r="N166" s="25" t="n"/>
      <c r="O166" s="25" t="n"/>
      <c r="P166" s="25" t="n"/>
      <c r="Q166" s="24" t="n"/>
      <c r="R166" s="25" t="n"/>
      <c r="S166" s="25" t="n"/>
      <c r="T166" s="24" t="n"/>
      <c r="U166" s="27">
        <f>IFERROR(IF(AND(ISNUMBER(B166),ISNUMBER(T166)),T166-B166,IF(ISNUMBER(B166),TODAY()-B166,"")),"")</f>
        <v/>
      </c>
      <c r="V166" s="28">
        <f>IFERROR(IF(OR(NOT(ISNUMBER(Q166)),R166="Clôturée"),"",IF(Q166&lt;TODAY(),"EN RETARD",IF(Q166-TODAY()&lt;=7,"Sous 7 jours",""))),"")</f>
        <v/>
      </c>
    </row>
    <row r="167" ht="30" customHeight="1">
      <c r="A167" s="23">
        <f>IF(COUNTA(B167:G167)=0,"","NC-"&amp;TEXT(ROW()-4,"000"))</f>
        <v/>
      </c>
      <c r="B167" s="24" t="n"/>
      <c r="C167" s="25" t="n"/>
      <c r="D167" s="25" t="n"/>
      <c r="E167" s="25" t="n"/>
      <c r="F167" s="25" t="n"/>
      <c r="G167" s="25" t="n"/>
      <c r="H167" s="25" t="n"/>
      <c r="I167" s="25" t="n"/>
      <c r="J167" s="26" t="n"/>
      <c r="K167" s="26" t="n"/>
      <c r="L167" s="23">
        <f>IFERROR(IF(AND(ISNUMBER(J167),ISNUMBER(K167)),J167*K167,""),"")</f>
        <v/>
      </c>
      <c r="M167" s="25" t="n"/>
      <c r="N167" s="25" t="n"/>
      <c r="O167" s="25" t="n"/>
      <c r="P167" s="25" t="n"/>
      <c r="Q167" s="24" t="n"/>
      <c r="R167" s="25" t="n"/>
      <c r="S167" s="25" t="n"/>
      <c r="T167" s="24" t="n"/>
      <c r="U167" s="27">
        <f>IFERROR(IF(AND(ISNUMBER(B167),ISNUMBER(T167)),T167-B167,IF(ISNUMBER(B167),TODAY()-B167,"")),"")</f>
        <v/>
      </c>
      <c r="V167" s="28">
        <f>IFERROR(IF(OR(NOT(ISNUMBER(Q167)),R167="Clôturée"),"",IF(Q167&lt;TODAY(),"EN RETARD",IF(Q167-TODAY()&lt;=7,"Sous 7 jours",""))),"")</f>
        <v/>
      </c>
    </row>
    <row r="168" ht="30" customHeight="1">
      <c r="A168" s="23">
        <f>IF(COUNTA(B168:G168)=0,"","NC-"&amp;TEXT(ROW()-4,"000"))</f>
        <v/>
      </c>
      <c r="B168" s="24" t="n"/>
      <c r="C168" s="25" t="n"/>
      <c r="D168" s="25" t="n"/>
      <c r="E168" s="25" t="n"/>
      <c r="F168" s="25" t="n"/>
      <c r="G168" s="25" t="n"/>
      <c r="H168" s="25" t="n"/>
      <c r="I168" s="25" t="n"/>
      <c r="J168" s="26" t="n"/>
      <c r="K168" s="26" t="n"/>
      <c r="L168" s="23">
        <f>IFERROR(IF(AND(ISNUMBER(J168),ISNUMBER(K168)),J168*K168,""),"")</f>
        <v/>
      </c>
      <c r="M168" s="25" t="n"/>
      <c r="N168" s="25" t="n"/>
      <c r="O168" s="25" t="n"/>
      <c r="P168" s="25" t="n"/>
      <c r="Q168" s="24" t="n"/>
      <c r="R168" s="25" t="n"/>
      <c r="S168" s="25" t="n"/>
      <c r="T168" s="24" t="n"/>
      <c r="U168" s="27">
        <f>IFERROR(IF(AND(ISNUMBER(B168),ISNUMBER(T168)),T168-B168,IF(ISNUMBER(B168),TODAY()-B168,"")),"")</f>
        <v/>
      </c>
      <c r="V168" s="28">
        <f>IFERROR(IF(OR(NOT(ISNUMBER(Q168)),R168="Clôturée"),"",IF(Q168&lt;TODAY(),"EN RETARD",IF(Q168-TODAY()&lt;=7,"Sous 7 jours",""))),"")</f>
        <v/>
      </c>
    </row>
    <row r="169" ht="30" customHeight="1">
      <c r="A169" s="23">
        <f>IF(COUNTA(B169:G169)=0,"","NC-"&amp;TEXT(ROW()-4,"000"))</f>
        <v/>
      </c>
      <c r="B169" s="24" t="n"/>
      <c r="C169" s="25" t="n"/>
      <c r="D169" s="25" t="n"/>
      <c r="E169" s="25" t="n"/>
      <c r="F169" s="25" t="n"/>
      <c r="G169" s="25" t="n"/>
      <c r="H169" s="25" t="n"/>
      <c r="I169" s="25" t="n"/>
      <c r="J169" s="26" t="n"/>
      <c r="K169" s="26" t="n"/>
      <c r="L169" s="23">
        <f>IFERROR(IF(AND(ISNUMBER(J169),ISNUMBER(K169)),J169*K169,""),"")</f>
        <v/>
      </c>
      <c r="M169" s="25" t="n"/>
      <c r="N169" s="25" t="n"/>
      <c r="O169" s="25" t="n"/>
      <c r="P169" s="25" t="n"/>
      <c r="Q169" s="24" t="n"/>
      <c r="R169" s="25" t="n"/>
      <c r="S169" s="25" t="n"/>
      <c r="T169" s="24" t="n"/>
      <c r="U169" s="27">
        <f>IFERROR(IF(AND(ISNUMBER(B169),ISNUMBER(T169)),T169-B169,IF(ISNUMBER(B169),TODAY()-B169,"")),"")</f>
        <v/>
      </c>
      <c r="V169" s="28">
        <f>IFERROR(IF(OR(NOT(ISNUMBER(Q169)),R169="Clôturée"),"",IF(Q169&lt;TODAY(),"EN RETARD",IF(Q169-TODAY()&lt;=7,"Sous 7 jours",""))),"")</f>
        <v/>
      </c>
    </row>
    <row r="170" ht="30" customHeight="1">
      <c r="A170" s="23">
        <f>IF(COUNTA(B170:G170)=0,"","NC-"&amp;TEXT(ROW()-4,"000"))</f>
        <v/>
      </c>
      <c r="B170" s="24" t="n"/>
      <c r="C170" s="25" t="n"/>
      <c r="D170" s="25" t="n"/>
      <c r="E170" s="25" t="n"/>
      <c r="F170" s="25" t="n"/>
      <c r="G170" s="25" t="n"/>
      <c r="H170" s="25" t="n"/>
      <c r="I170" s="25" t="n"/>
      <c r="J170" s="26" t="n"/>
      <c r="K170" s="26" t="n"/>
      <c r="L170" s="23">
        <f>IFERROR(IF(AND(ISNUMBER(J170),ISNUMBER(K170)),J170*K170,""),"")</f>
        <v/>
      </c>
      <c r="M170" s="25" t="n"/>
      <c r="N170" s="25" t="n"/>
      <c r="O170" s="25" t="n"/>
      <c r="P170" s="25" t="n"/>
      <c r="Q170" s="24" t="n"/>
      <c r="R170" s="25" t="n"/>
      <c r="S170" s="25" t="n"/>
      <c r="T170" s="24" t="n"/>
      <c r="U170" s="27">
        <f>IFERROR(IF(AND(ISNUMBER(B170),ISNUMBER(T170)),T170-B170,IF(ISNUMBER(B170),TODAY()-B170,"")),"")</f>
        <v/>
      </c>
      <c r="V170" s="28">
        <f>IFERROR(IF(OR(NOT(ISNUMBER(Q170)),R170="Clôturée"),"",IF(Q170&lt;TODAY(),"EN RETARD",IF(Q170-TODAY()&lt;=7,"Sous 7 jours",""))),"")</f>
        <v/>
      </c>
    </row>
    <row r="171" ht="30" customHeight="1">
      <c r="A171" s="23">
        <f>IF(COUNTA(B171:G171)=0,"","NC-"&amp;TEXT(ROW()-4,"000"))</f>
        <v/>
      </c>
      <c r="B171" s="24" t="n"/>
      <c r="C171" s="25" t="n"/>
      <c r="D171" s="25" t="n"/>
      <c r="E171" s="25" t="n"/>
      <c r="F171" s="25" t="n"/>
      <c r="G171" s="25" t="n"/>
      <c r="H171" s="25" t="n"/>
      <c r="I171" s="25" t="n"/>
      <c r="J171" s="26" t="n"/>
      <c r="K171" s="26" t="n"/>
      <c r="L171" s="23">
        <f>IFERROR(IF(AND(ISNUMBER(J171),ISNUMBER(K171)),J171*K171,""),"")</f>
        <v/>
      </c>
      <c r="M171" s="25" t="n"/>
      <c r="N171" s="25" t="n"/>
      <c r="O171" s="25" t="n"/>
      <c r="P171" s="25" t="n"/>
      <c r="Q171" s="24" t="n"/>
      <c r="R171" s="25" t="n"/>
      <c r="S171" s="25" t="n"/>
      <c r="T171" s="24" t="n"/>
      <c r="U171" s="27">
        <f>IFERROR(IF(AND(ISNUMBER(B171),ISNUMBER(T171)),T171-B171,IF(ISNUMBER(B171),TODAY()-B171,"")),"")</f>
        <v/>
      </c>
      <c r="V171" s="28">
        <f>IFERROR(IF(OR(NOT(ISNUMBER(Q171)),R171="Clôturée"),"",IF(Q171&lt;TODAY(),"EN RETARD",IF(Q171-TODAY()&lt;=7,"Sous 7 jours",""))),"")</f>
        <v/>
      </c>
    </row>
    <row r="172" ht="30" customHeight="1">
      <c r="A172" s="23">
        <f>IF(COUNTA(B172:G172)=0,"","NC-"&amp;TEXT(ROW()-4,"000"))</f>
        <v/>
      </c>
      <c r="B172" s="24" t="n"/>
      <c r="C172" s="25" t="n"/>
      <c r="D172" s="25" t="n"/>
      <c r="E172" s="25" t="n"/>
      <c r="F172" s="25" t="n"/>
      <c r="G172" s="25" t="n"/>
      <c r="H172" s="25" t="n"/>
      <c r="I172" s="25" t="n"/>
      <c r="J172" s="26" t="n"/>
      <c r="K172" s="26" t="n"/>
      <c r="L172" s="23">
        <f>IFERROR(IF(AND(ISNUMBER(J172),ISNUMBER(K172)),J172*K172,""),"")</f>
        <v/>
      </c>
      <c r="M172" s="25" t="n"/>
      <c r="N172" s="25" t="n"/>
      <c r="O172" s="25" t="n"/>
      <c r="P172" s="25" t="n"/>
      <c r="Q172" s="24" t="n"/>
      <c r="R172" s="25" t="n"/>
      <c r="S172" s="25" t="n"/>
      <c r="T172" s="24" t="n"/>
      <c r="U172" s="27">
        <f>IFERROR(IF(AND(ISNUMBER(B172),ISNUMBER(T172)),T172-B172,IF(ISNUMBER(B172),TODAY()-B172,"")),"")</f>
        <v/>
      </c>
      <c r="V172" s="28">
        <f>IFERROR(IF(OR(NOT(ISNUMBER(Q172)),R172="Clôturée"),"",IF(Q172&lt;TODAY(),"EN RETARD",IF(Q172-TODAY()&lt;=7,"Sous 7 jours",""))),"")</f>
        <v/>
      </c>
    </row>
    <row r="173" ht="30" customHeight="1">
      <c r="A173" s="23">
        <f>IF(COUNTA(B173:G173)=0,"","NC-"&amp;TEXT(ROW()-4,"000"))</f>
        <v/>
      </c>
      <c r="B173" s="24" t="n"/>
      <c r="C173" s="25" t="n"/>
      <c r="D173" s="25" t="n"/>
      <c r="E173" s="25" t="n"/>
      <c r="F173" s="25" t="n"/>
      <c r="G173" s="25" t="n"/>
      <c r="H173" s="25" t="n"/>
      <c r="I173" s="25" t="n"/>
      <c r="J173" s="26" t="n"/>
      <c r="K173" s="26" t="n"/>
      <c r="L173" s="23">
        <f>IFERROR(IF(AND(ISNUMBER(J173),ISNUMBER(K173)),J173*K173,""),"")</f>
        <v/>
      </c>
      <c r="M173" s="25" t="n"/>
      <c r="N173" s="25" t="n"/>
      <c r="O173" s="25" t="n"/>
      <c r="P173" s="25" t="n"/>
      <c r="Q173" s="24" t="n"/>
      <c r="R173" s="25" t="n"/>
      <c r="S173" s="25" t="n"/>
      <c r="T173" s="24" t="n"/>
      <c r="U173" s="27">
        <f>IFERROR(IF(AND(ISNUMBER(B173),ISNUMBER(T173)),T173-B173,IF(ISNUMBER(B173),TODAY()-B173,"")),"")</f>
        <v/>
      </c>
      <c r="V173" s="28">
        <f>IFERROR(IF(OR(NOT(ISNUMBER(Q173)),R173="Clôturée"),"",IF(Q173&lt;TODAY(),"EN RETARD",IF(Q173-TODAY()&lt;=7,"Sous 7 jours",""))),"")</f>
        <v/>
      </c>
    </row>
    <row r="174" ht="30" customHeight="1">
      <c r="A174" s="23">
        <f>IF(COUNTA(B174:G174)=0,"","NC-"&amp;TEXT(ROW()-4,"000"))</f>
        <v/>
      </c>
      <c r="B174" s="24" t="n"/>
      <c r="C174" s="25" t="n"/>
      <c r="D174" s="25" t="n"/>
      <c r="E174" s="25" t="n"/>
      <c r="F174" s="25" t="n"/>
      <c r="G174" s="25" t="n"/>
      <c r="H174" s="25" t="n"/>
      <c r="I174" s="25" t="n"/>
      <c r="J174" s="26" t="n"/>
      <c r="K174" s="26" t="n"/>
      <c r="L174" s="23">
        <f>IFERROR(IF(AND(ISNUMBER(J174),ISNUMBER(K174)),J174*K174,""),"")</f>
        <v/>
      </c>
      <c r="M174" s="25" t="n"/>
      <c r="N174" s="25" t="n"/>
      <c r="O174" s="25" t="n"/>
      <c r="P174" s="25" t="n"/>
      <c r="Q174" s="24" t="n"/>
      <c r="R174" s="25" t="n"/>
      <c r="S174" s="25" t="n"/>
      <c r="T174" s="24" t="n"/>
      <c r="U174" s="27">
        <f>IFERROR(IF(AND(ISNUMBER(B174),ISNUMBER(T174)),T174-B174,IF(ISNUMBER(B174),TODAY()-B174,"")),"")</f>
        <v/>
      </c>
      <c r="V174" s="28">
        <f>IFERROR(IF(OR(NOT(ISNUMBER(Q174)),R174="Clôturée"),"",IF(Q174&lt;TODAY(),"EN RETARD",IF(Q174-TODAY()&lt;=7,"Sous 7 jours",""))),"")</f>
        <v/>
      </c>
    </row>
    <row r="175" ht="30" customHeight="1">
      <c r="A175" s="23">
        <f>IF(COUNTA(B175:G175)=0,"","NC-"&amp;TEXT(ROW()-4,"000"))</f>
        <v/>
      </c>
      <c r="B175" s="24" t="n"/>
      <c r="C175" s="25" t="n"/>
      <c r="D175" s="25" t="n"/>
      <c r="E175" s="25" t="n"/>
      <c r="F175" s="25" t="n"/>
      <c r="G175" s="25" t="n"/>
      <c r="H175" s="25" t="n"/>
      <c r="I175" s="25" t="n"/>
      <c r="J175" s="26" t="n"/>
      <c r="K175" s="26" t="n"/>
      <c r="L175" s="23">
        <f>IFERROR(IF(AND(ISNUMBER(J175),ISNUMBER(K175)),J175*K175,""),"")</f>
        <v/>
      </c>
      <c r="M175" s="25" t="n"/>
      <c r="N175" s="25" t="n"/>
      <c r="O175" s="25" t="n"/>
      <c r="P175" s="25" t="n"/>
      <c r="Q175" s="24" t="n"/>
      <c r="R175" s="25" t="n"/>
      <c r="S175" s="25" t="n"/>
      <c r="T175" s="24" t="n"/>
      <c r="U175" s="27">
        <f>IFERROR(IF(AND(ISNUMBER(B175),ISNUMBER(T175)),T175-B175,IF(ISNUMBER(B175),TODAY()-B175,"")),"")</f>
        <v/>
      </c>
      <c r="V175" s="28">
        <f>IFERROR(IF(OR(NOT(ISNUMBER(Q175)),R175="Clôturée"),"",IF(Q175&lt;TODAY(),"EN RETARD",IF(Q175-TODAY()&lt;=7,"Sous 7 jours",""))),"")</f>
        <v/>
      </c>
    </row>
    <row r="176" ht="30" customHeight="1">
      <c r="A176" s="23">
        <f>IF(COUNTA(B176:G176)=0,"","NC-"&amp;TEXT(ROW()-4,"000"))</f>
        <v/>
      </c>
      <c r="B176" s="24" t="n"/>
      <c r="C176" s="25" t="n"/>
      <c r="D176" s="25" t="n"/>
      <c r="E176" s="25" t="n"/>
      <c r="F176" s="25" t="n"/>
      <c r="G176" s="25" t="n"/>
      <c r="H176" s="25" t="n"/>
      <c r="I176" s="25" t="n"/>
      <c r="J176" s="26" t="n"/>
      <c r="K176" s="26" t="n"/>
      <c r="L176" s="23">
        <f>IFERROR(IF(AND(ISNUMBER(J176),ISNUMBER(K176)),J176*K176,""),"")</f>
        <v/>
      </c>
      <c r="M176" s="25" t="n"/>
      <c r="N176" s="25" t="n"/>
      <c r="O176" s="25" t="n"/>
      <c r="P176" s="25" t="n"/>
      <c r="Q176" s="24" t="n"/>
      <c r="R176" s="25" t="n"/>
      <c r="S176" s="25" t="n"/>
      <c r="T176" s="24" t="n"/>
      <c r="U176" s="27">
        <f>IFERROR(IF(AND(ISNUMBER(B176),ISNUMBER(T176)),T176-B176,IF(ISNUMBER(B176),TODAY()-B176,"")),"")</f>
        <v/>
      </c>
      <c r="V176" s="28">
        <f>IFERROR(IF(OR(NOT(ISNUMBER(Q176)),R176="Clôturée"),"",IF(Q176&lt;TODAY(),"EN RETARD",IF(Q176-TODAY()&lt;=7,"Sous 7 jours",""))),"")</f>
        <v/>
      </c>
    </row>
    <row r="177" ht="30" customHeight="1">
      <c r="A177" s="23">
        <f>IF(COUNTA(B177:G177)=0,"","NC-"&amp;TEXT(ROW()-4,"000"))</f>
        <v/>
      </c>
      <c r="B177" s="24" t="n"/>
      <c r="C177" s="25" t="n"/>
      <c r="D177" s="25" t="n"/>
      <c r="E177" s="25" t="n"/>
      <c r="F177" s="25" t="n"/>
      <c r="G177" s="25" t="n"/>
      <c r="H177" s="25" t="n"/>
      <c r="I177" s="25" t="n"/>
      <c r="J177" s="26" t="n"/>
      <c r="K177" s="26" t="n"/>
      <c r="L177" s="23">
        <f>IFERROR(IF(AND(ISNUMBER(J177),ISNUMBER(K177)),J177*K177,""),"")</f>
        <v/>
      </c>
      <c r="M177" s="25" t="n"/>
      <c r="N177" s="25" t="n"/>
      <c r="O177" s="25" t="n"/>
      <c r="P177" s="25" t="n"/>
      <c r="Q177" s="24" t="n"/>
      <c r="R177" s="25" t="n"/>
      <c r="S177" s="25" t="n"/>
      <c r="T177" s="24" t="n"/>
      <c r="U177" s="27">
        <f>IFERROR(IF(AND(ISNUMBER(B177),ISNUMBER(T177)),T177-B177,IF(ISNUMBER(B177),TODAY()-B177,"")),"")</f>
        <v/>
      </c>
      <c r="V177" s="28">
        <f>IFERROR(IF(OR(NOT(ISNUMBER(Q177)),R177="Clôturée"),"",IF(Q177&lt;TODAY(),"EN RETARD",IF(Q177-TODAY()&lt;=7,"Sous 7 jours",""))),"")</f>
        <v/>
      </c>
    </row>
    <row r="178" ht="30" customHeight="1">
      <c r="A178" s="23">
        <f>IF(COUNTA(B178:G178)=0,"","NC-"&amp;TEXT(ROW()-4,"000"))</f>
        <v/>
      </c>
      <c r="B178" s="24" t="n"/>
      <c r="C178" s="25" t="n"/>
      <c r="D178" s="25" t="n"/>
      <c r="E178" s="25" t="n"/>
      <c r="F178" s="25" t="n"/>
      <c r="G178" s="25" t="n"/>
      <c r="H178" s="25" t="n"/>
      <c r="I178" s="25" t="n"/>
      <c r="J178" s="26" t="n"/>
      <c r="K178" s="26" t="n"/>
      <c r="L178" s="23">
        <f>IFERROR(IF(AND(ISNUMBER(J178),ISNUMBER(K178)),J178*K178,""),"")</f>
        <v/>
      </c>
      <c r="M178" s="25" t="n"/>
      <c r="N178" s="25" t="n"/>
      <c r="O178" s="25" t="n"/>
      <c r="P178" s="25" t="n"/>
      <c r="Q178" s="24" t="n"/>
      <c r="R178" s="25" t="n"/>
      <c r="S178" s="25" t="n"/>
      <c r="T178" s="24" t="n"/>
      <c r="U178" s="27">
        <f>IFERROR(IF(AND(ISNUMBER(B178),ISNUMBER(T178)),T178-B178,IF(ISNUMBER(B178),TODAY()-B178,"")),"")</f>
        <v/>
      </c>
      <c r="V178" s="28">
        <f>IFERROR(IF(OR(NOT(ISNUMBER(Q178)),R178="Clôturée"),"",IF(Q178&lt;TODAY(),"EN RETARD",IF(Q178-TODAY()&lt;=7,"Sous 7 jours",""))),"")</f>
        <v/>
      </c>
    </row>
    <row r="179" ht="30" customHeight="1">
      <c r="A179" s="23">
        <f>IF(COUNTA(B179:G179)=0,"","NC-"&amp;TEXT(ROW()-4,"000"))</f>
        <v/>
      </c>
      <c r="B179" s="24" t="n"/>
      <c r="C179" s="25" t="n"/>
      <c r="D179" s="25" t="n"/>
      <c r="E179" s="25" t="n"/>
      <c r="F179" s="25" t="n"/>
      <c r="G179" s="25" t="n"/>
      <c r="H179" s="25" t="n"/>
      <c r="I179" s="25" t="n"/>
      <c r="J179" s="26" t="n"/>
      <c r="K179" s="26" t="n"/>
      <c r="L179" s="23">
        <f>IFERROR(IF(AND(ISNUMBER(J179),ISNUMBER(K179)),J179*K179,""),"")</f>
        <v/>
      </c>
      <c r="M179" s="25" t="n"/>
      <c r="N179" s="25" t="n"/>
      <c r="O179" s="25" t="n"/>
      <c r="P179" s="25" t="n"/>
      <c r="Q179" s="24" t="n"/>
      <c r="R179" s="25" t="n"/>
      <c r="S179" s="25" t="n"/>
      <c r="T179" s="24" t="n"/>
      <c r="U179" s="27">
        <f>IFERROR(IF(AND(ISNUMBER(B179),ISNUMBER(T179)),T179-B179,IF(ISNUMBER(B179),TODAY()-B179,"")),"")</f>
        <v/>
      </c>
      <c r="V179" s="28">
        <f>IFERROR(IF(OR(NOT(ISNUMBER(Q179)),R179="Clôturée"),"",IF(Q179&lt;TODAY(),"EN RETARD",IF(Q179-TODAY()&lt;=7,"Sous 7 jours",""))),"")</f>
        <v/>
      </c>
    </row>
    <row r="180" ht="30" customHeight="1">
      <c r="A180" s="23">
        <f>IF(COUNTA(B180:G180)=0,"","NC-"&amp;TEXT(ROW()-4,"000"))</f>
        <v/>
      </c>
      <c r="B180" s="24" t="n"/>
      <c r="C180" s="25" t="n"/>
      <c r="D180" s="25" t="n"/>
      <c r="E180" s="25" t="n"/>
      <c r="F180" s="25" t="n"/>
      <c r="G180" s="25" t="n"/>
      <c r="H180" s="25" t="n"/>
      <c r="I180" s="25" t="n"/>
      <c r="J180" s="26" t="n"/>
      <c r="K180" s="26" t="n"/>
      <c r="L180" s="23">
        <f>IFERROR(IF(AND(ISNUMBER(J180),ISNUMBER(K180)),J180*K180,""),"")</f>
        <v/>
      </c>
      <c r="M180" s="25" t="n"/>
      <c r="N180" s="25" t="n"/>
      <c r="O180" s="25" t="n"/>
      <c r="P180" s="25" t="n"/>
      <c r="Q180" s="24" t="n"/>
      <c r="R180" s="25" t="n"/>
      <c r="S180" s="25" t="n"/>
      <c r="T180" s="24" t="n"/>
      <c r="U180" s="27">
        <f>IFERROR(IF(AND(ISNUMBER(B180),ISNUMBER(T180)),T180-B180,IF(ISNUMBER(B180),TODAY()-B180,"")),"")</f>
        <v/>
      </c>
      <c r="V180" s="28">
        <f>IFERROR(IF(OR(NOT(ISNUMBER(Q180)),R180="Clôturée"),"",IF(Q180&lt;TODAY(),"EN RETARD",IF(Q180-TODAY()&lt;=7,"Sous 7 jours",""))),"")</f>
        <v/>
      </c>
    </row>
    <row r="181" ht="30" customHeight="1">
      <c r="A181" s="23">
        <f>IF(COUNTA(B181:G181)=0,"","NC-"&amp;TEXT(ROW()-4,"000"))</f>
        <v/>
      </c>
      <c r="B181" s="24" t="n"/>
      <c r="C181" s="25" t="n"/>
      <c r="D181" s="25" t="n"/>
      <c r="E181" s="25" t="n"/>
      <c r="F181" s="25" t="n"/>
      <c r="G181" s="25" t="n"/>
      <c r="H181" s="25" t="n"/>
      <c r="I181" s="25" t="n"/>
      <c r="J181" s="26" t="n"/>
      <c r="K181" s="26" t="n"/>
      <c r="L181" s="23">
        <f>IFERROR(IF(AND(ISNUMBER(J181),ISNUMBER(K181)),J181*K181,""),"")</f>
        <v/>
      </c>
      <c r="M181" s="25" t="n"/>
      <c r="N181" s="25" t="n"/>
      <c r="O181" s="25" t="n"/>
      <c r="P181" s="25" t="n"/>
      <c r="Q181" s="24" t="n"/>
      <c r="R181" s="25" t="n"/>
      <c r="S181" s="25" t="n"/>
      <c r="T181" s="24" t="n"/>
      <c r="U181" s="27">
        <f>IFERROR(IF(AND(ISNUMBER(B181),ISNUMBER(T181)),T181-B181,IF(ISNUMBER(B181),TODAY()-B181,"")),"")</f>
        <v/>
      </c>
      <c r="V181" s="28">
        <f>IFERROR(IF(OR(NOT(ISNUMBER(Q181)),R181="Clôturée"),"",IF(Q181&lt;TODAY(),"EN RETARD",IF(Q181-TODAY()&lt;=7,"Sous 7 jours",""))),"")</f>
        <v/>
      </c>
    </row>
    <row r="182" ht="30" customHeight="1">
      <c r="A182" s="23">
        <f>IF(COUNTA(B182:G182)=0,"","NC-"&amp;TEXT(ROW()-4,"000"))</f>
        <v/>
      </c>
      <c r="B182" s="24" t="n"/>
      <c r="C182" s="25" t="n"/>
      <c r="D182" s="25" t="n"/>
      <c r="E182" s="25" t="n"/>
      <c r="F182" s="25" t="n"/>
      <c r="G182" s="25" t="n"/>
      <c r="H182" s="25" t="n"/>
      <c r="I182" s="25" t="n"/>
      <c r="J182" s="26" t="n"/>
      <c r="K182" s="26" t="n"/>
      <c r="L182" s="23">
        <f>IFERROR(IF(AND(ISNUMBER(J182),ISNUMBER(K182)),J182*K182,""),"")</f>
        <v/>
      </c>
      <c r="M182" s="25" t="n"/>
      <c r="N182" s="25" t="n"/>
      <c r="O182" s="25" t="n"/>
      <c r="P182" s="25" t="n"/>
      <c r="Q182" s="24" t="n"/>
      <c r="R182" s="25" t="n"/>
      <c r="S182" s="25" t="n"/>
      <c r="T182" s="24" t="n"/>
      <c r="U182" s="27">
        <f>IFERROR(IF(AND(ISNUMBER(B182),ISNUMBER(T182)),T182-B182,IF(ISNUMBER(B182),TODAY()-B182,"")),"")</f>
        <v/>
      </c>
      <c r="V182" s="28">
        <f>IFERROR(IF(OR(NOT(ISNUMBER(Q182)),R182="Clôturée"),"",IF(Q182&lt;TODAY(),"EN RETARD",IF(Q182-TODAY()&lt;=7,"Sous 7 jours",""))),"")</f>
        <v/>
      </c>
    </row>
    <row r="183" ht="30" customHeight="1">
      <c r="A183" s="23">
        <f>IF(COUNTA(B183:G183)=0,"","NC-"&amp;TEXT(ROW()-4,"000"))</f>
        <v/>
      </c>
      <c r="B183" s="24" t="n"/>
      <c r="C183" s="25" t="n"/>
      <c r="D183" s="25" t="n"/>
      <c r="E183" s="25" t="n"/>
      <c r="F183" s="25" t="n"/>
      <c r="G183" s="25" t="n"/>
      <c r="H183" s="25" t="n"/>
      <c r="I183" s="25" t="n"/>
      <c r="J183" s="26" t="n"/>
      <c r="K183" s="26" t="n"/>
      <c r="L183" s="23">
        <f>IFERROR(IF(AND(ISNUMBER(J183),ISNUMBER(K183)),J183*K183,""),"")</f>
        <v/>
      </c>
      <c r="M183" s="25" t="n"/>
      <c r="N183" s="25" t="n"/>
      <c r="O183" s="25" t="n"/>
      <c r="P183" s="25" t="n"/>
      <c r="Q183" s="24" t="n"/>
      <c r="R183" s="25" t="n"/>
      <c r="S183" s="25" t="n"/>
      <c r="T183" s="24" t="n"/>
      <c r="U183" s="27">
        <f>IFERROR(IF(AND(ISNUMBER(B183),ISNUMBER(T183)),T183-B183,IF(ISNUMBER(B183),TODAY()-B183,"")),"")</f>
        <v/>
      </c>
      <c r="V183" s="28">
        <f>IFERROR(IF(OR(NOT(ISNUMBER(Q183)),R183="Clôturée"),"",IF(Q183&lt;TODAY(),"EN RETARD",IF(Q183-TODAY()&lt;=7,"Sous 7 jours",""))),"")</f>
        <v/>
      </c>
    </row>
    <row r="184" ht="30" customHeight="1">
      <c r="A184" s="23">
        <f>IF(COUNTA(B184:G184)=0,"","NC-"&amp;TEXT(ROW()-4,"000"))</f>
        <v/>
      </c>
      <c r="B184" s="24" t="n"/>
      <c r="C184" s="25" t="n"/>
      <c r="D184" s="25" t="n"/>
      <c r="E184" s="25" t="n"/>
      <c r="F184" s="25" t="n"/>
      <c r="G184" s="25" t="n"/>
      <c r="H184" s="25" t="n"/>
      <c r="I184" s="25" t="n"/>
      <c r="J184" s="26" t="n"/>
      <c r="K184" s="26" t="n"/>
      <c r="L184" s="23">
        <f>IFERROR(IF(AND(ISNUMBER(J184),ISNUMBER(K184)),J184*K184,""),"")</f>
        <v/>
      </c>
      <c r="M184" s="25" t="n"/>
      <c r="N184" s="25" t="n"/>
      <c r="O184" s="25" t="n"/>
      <c r="P184" s="25" t="n"/>
      <c r="Q184" s="24" t="n"/>
      <c r="R184" s="25" t="n"/>
      <c r="S184" s="25" t="n"/>
      <c r="T184" s="24" t="n"/>
      <c r="U184" s="27">
        <f>IFERROR(IF(AND(ISNUMBER(B184),ISNUMBER(T184)),T184-B184,IF(ISNUMBER(B184),TODAY()-B184,"")),"")</f>
        <v/>
      </c>
      <c r="V184" s="28">
        <f>IFERROR(IF(OR(NOT(ISNUMBER(Q184)),R184="Clôturée"),"",IF(Q184&lt;TODAY(),"EN RETARD",IF(Q184-TODAY()&lt;=7,"Sous 7 jours",""))),"")</f>
        <v/>
      </c>
    </row>
    <row r="185" ht="30" customHeight="1">
      <c r="A185" s="23">
        <f>IF(COUNTA(B185:G185)=0,"","NC-"&amp;TEXT(ROW()-4,"000"))</f>
        <v/>
      </c>
      <c r="B185" s="24" t="n"/>
      <c r="C185" s="25" t="n"/>
      <c r="D185" s="25" t="n"/>
      <c r="E185" s="25" t="n"/>
      <c r="F185" s="25" t="n"/>
      <c r="G185" s="25" t="n"/>
      <c r="H185" s="25" t="n"/>
      <c r="I185" s="25" t="n"/>
      <c r="J185" s="26" t="n"/>
      <c r="K185" s="26" t="n"/>
      <c r="L185" s="23">
        <f>IFERROR(IF(AND(ISNUMBER(J185),ISNUMBER(K185)),J185*K185,""),"")</f>
        <v/>
      </c>
      <c r="M185" s="25" t="n"/>
      <c r="N185" s="25" t="n"/>
      <c r="O185" s="25" t="n"/>
      <c r="P185" s="25" t="n"/>
      <c r="Q185" s="24" t="n"/>
      <c r="R185" s="25" t="n"/>
      <c r="S185" s="25" t="n"/>
      <c r="T185" s="24" t="n"/>
      <c r="U185" s="27">
        <f>IFERROR(IF(AND(ISNUMBER(B185),ISNUMBER(T185)),T185-B185,IF(ISNUMBER(B185),TODAY()-B185,"")),"")</f>
        <v/>
      </c>
      <c r="V185" s="28">
        <f>IFERROR(IF(OR(NOT(ISNUMBER(Q185)),R185="Clôturée"),"",IF(Q185&lt;TODAY(),"EN RETARD",IF(Q185-TODAY()&lt;=7,"Sous 7 jours",""))),"")</f>
        <v/>
      </c>
    </row>
    <row r="186" ht="30" customHeight="1">
      <c r="A186" s="23">
        <f>IF(COUNTA(B186:G186)=0,"","NC-"&amp;TEXT(ROW()-4,"000"))</f>
        <v/>
      </c>
      <c r="B186" s="24" t="n"/>
      <c r="C186" s="25" t="n"/>
      <c r="D186" s="25" t="n"/>
      <c r="E186" s="25" t="n"/>
      <c r="F186" s="25" t="n"/>
      <c r="G186" s="25" t="n"/>
      <c r="H186" s="25" t="n"/>
      <c r="I186" s="25" t="n"/>
      <c r="J186" s="26" t="n"/>
      <c r="K186" s="26" t="n"/>
      <c r="L186" s="23">
        <f>IFERROR(IF(AND(ISNUMBER(J186),ISNUMBER(K186)),J186*K186,""),"")</f>
        <v/>
      </c>
      <c r="M186" s="25" t="n"/>
      <c r="N186" s="25" t="n"/>
      <c r="O186" s="25" t="n"/>
      <c r="P186" s="25" t="n"/>
      <c r="Q186" s="24" t="n"/>
      <c r="R186" s="25" t="n"/>
      <c r="S186" s="25" t="n"/>
      <c r="T186" s="24" t="n"/>
      <c r="U186" s="27">
        <f>IFERROR(IF(AND(ISNUMBER(B186),ISNUMBER(T186)),T186-B186,IF(ISNUMBER(B186),TODAY()-B186,"")),"")</f>
        <v/>
      </c>
      <c r="V186" s="28">
        <f>IFERROR(IF(OR(NOT(ISNUMBER(Q186)),R186="Clôturée"),"",IF(Q186&lt;TODAY(),"EN RETARD",IF(Q186-TODAY()&lt;=7,"Sous 7 jours",""))),"")</f>
        <v/>
      </c>
    </row>
    <row r="187" ht="30" customHeight="1">
      <c r="A187" s="23">
        <f>IF(COUNTA(B187:G187)=0,"","NC-"&amp;TEXT(ROW()-4,"000"))</f>
        <v/>
      </c>
      <c r="B187" s="24" t="n"/>
      <c r="C187" s="25" t="n"/>
      <c r="D187" s="25" t="n"/>
      <c r="E187" s="25" t="n"/>
      <c r="F187" s="25" t="n"/>
      <c r="G187" s="25" t="n"/>
      <c r="H187" s="25" t="n"/>
      <c r="I187" s="25" t="n"/>
      <c r="J187" s="26" t="n"/>
      <c r="K187" s="26" t="n"/>
      <c r="L187" s="23">
        <f>IFERROR(IF(AND(ISNUMBER(J187),ISNUMBER(K187)),J187*K187,""),"")</f>
        <v/>
      </c>
      <c r="M187" s="25" t="n"/>
      <c r="N187" s="25" t="n"/>
      <c r="O187" s="25" t="n"/>
      <c r="P187" s="25" t="n"/>
      <c r="Q187" s="24" t="n"/>
      <c r="R187" s="25" t="n"/>
      <c r="S187" s="25" t="n"/>
      <c r="T187" s="24" t="n"/>
      <c r="U187" s="27">
        <f>IFERROR(IF(AND(ISNUMBER(B187),ISNUMBER(T187)),T187-B187,IF(ISNUMBER(B187),TODAY()-B187,"")),"")</f>
        <v/>
      </c>
      <c r="V187" s="28">
        <f>IFERROR(IF(OR(NOT(ISNUMBER(Q187)),R187="Clôturée"),"",IF(Q187&lt;TODAY(),"EN RETARD",IF(Q187-TODAY()&lt;=7,"Sous 7 jours",""))),"")</f>
        <v/>
      </c>
    </row>
    <row r="188" ht="30" customHeight="1">
      <c r="A188" s="23">
        <f>IF(COUNTA(B188:G188)=0,"","NC-"&amp;TEXT(ROW()-4,"000"))</f>
        <v/>
      </c>
      <c r="B188" s="24" t="n"/>
      <c r="C188" s="25" t="n"/>
      <c r="D188" s="25" t="n"/>
      <c r="E188" s="25" t="n"/>
      <c r="F188" s="25" t="n"/>
      <c r="G188" s="25" t="n"/>
      <c r="H188" s="25" t="n"/>
      <c r="I188" s="25" t="n"/>
      <c r="J188" s="26" t="n"/>
      <c r="K188" s="26" t="n"/>
      <c r="L188" s="23">
        <f>IFERROR(IF(AND(ISNUMBER(J188),ISNUMBER(K188)),J188*K188,""),"")</f>
        <v/>
      </c>
      <c r="M188" s="25" t="n"/>
      <c r="N188" s="25" t="n"/>
      <c r="O188" s="25" t="n"/>
      <c r="P188" s="25" t="n"/>
      <c r="Q188" s="24" t="n"/>
      <c r="R188" s="25" t="n"/>
      <c r="S188" s="25" t="n"/>
      <c r="T188" s="24" t="n"/>
      <c r="U188" s="27">
        <f>IFERROR(IF(AND(ISNUMBER(B188),ISNUMBER(T188)),T188-B188,IF(ISNUMBER(B188),TODAY()-B188,"")),"")</f>
        <v/>
      </c>
      <c r="V188" s="28">
        <f>IFERROR(IF(OR(NOT(ISNUMBER(Q188)),R188="Clôturée"),"",IF(Q188&lt;TODAY(),"EN RETARD",IF(Q188-TODAY()&lt;=7,"Sous 7 jours",""))),"")</f>
        <v/>
      </c>
    </row>
    <row r="189" ht="30" customHeight="1">
      <c r="A189" s="23">
        <f>IF(COUNTA(B189:G189)=0,"","NC-"&amp;TEXT(ROW()-4,"000"))</f>
        <v/>
      </c>
      <c r="B189" s="24" t="n"/>
      <c r="C189" s="25" t="n"/>
      <c r="D189" s="25" t="n"/>
      <c r="E189" s="25" t="n"/>
      <c r="F189" s="25" t="n"/>
      <c r="G189" s="25" t="n"/>
      <c r="H189" s="25" t="n"/>
      <c r="I189" s="25" t="n"/>
      <c r="J189" s="26" t="n"/>
      <c r="K189" s="26" t="n"/>
      <c r="L189" s="23">
        <f>IFERROR(IF(AND(ISNUMBER(J189),ISNUMBER(K189)),J189*K189,""),"")</f>
        <v/>
      </c>
      <c r="M189" s="25" t="n"/>
      <c r="N189" s="25" t="n"/>
      <c r="O189" s="25" t="n"/>
      <c r="P189" s="25" t="n"/>
      <c r="Q189" s="24" t="n"/>
      <c r="R189" s="25" t="n"/>
      <c r="S189" s="25" t="n"/>
      <c r="T189" s="24" t="n"/>
      <c r="U189" s="27">
        <f>IFERROR(IF(AND(ISNUMBER(B189),ISNUMBER(T189)),T189-B189,IF(ISNUMBER(B189),TODAY()-B189,"")),"")</f>
        <v/>
      </c>
      <c r="V189" s="28">
        <f>IFERROR(IF(OR(NOT(ISNUMBER(Q189)),R189="Clôturée"),"",IF(Q189&lt;TODAY(),"EN RETARD",IF(Q189-TODAY()&lt;=7,"Sous 7 jours",""))),"")</f>
        <v/>
      </c>
    </row>
    <row r="190" ht="30" customHeight="1">
      <c r="A190" s="23">
        <f>IF(COUNTA(B190:G190)=0,"","NC-"&amp;TEXT(ROW()-4,"000"))</f>
        <v/>
      </c>
      <c r="B190" s="24" t="n"/>
      <c r="C190" s="25" t="n"/>
      <c r="D190" s="25" t="n"/>
      <c r="E190" s="25" t="n"/>
      <c r="F190" s="25" t="n"/>
      <c r="G190" s="25" t="n"/>
      <c r="H190" s="25" t="n"/>
      <c r="I190" s="25" t="n"/>
      <c r="J190" s="26" t="n"/>
      <c r="K190" s="26" t="n"/>
      <c r="L190" s="23">
        <f>IFERROR(IF(AND(ISNUMBER(J190),ISNUMBER(K190)),J190*K190,""),"")</f>
        <v/>
      </c>
      <c r="M190" s="25" t="n"/>
      <c r="N190" s="25" t="n"/>
      <c r="O190" s="25" t="n"/>
      <c r="P190" s="25" t="n"/>
      <c r="Q190" s="24" t="n"/>
      <c r="R190" s="25" t="n"/>
      <c r="S190" s="25" t="n"/>
      <c r="T190" s="24" t="n"/>
      <c r="U190" s="27">
        <f>IFERROR(IF(AND(ISNUMBER(B190),ISNUMBER(T190)),T190-B190,IF(ISNUMBER(B190),TODAY()-B190,"")),"")</f>
        <v/>
      </c>
      <c r="V190" s="28">
        <f>IFERROR(IF(OR(NOT(ISNUMBER(Q190)),R190="Clôturée"),"",IF(Q190&lt;TODAY(),"EN RETARD",IF(Q190-TODAY()&lt;=7,"Sous 7 jours",""))),"")</f>
        <v/>
      </c>
    </row>
    <row r="191" ht="30" customHeight="1">
      <c r="A191" s="23">
        <f>IF(COUNTA(B191:G191)=0,"","NC-"&amp;TEXT(ROW()-4,"000"))</f>
        <v/>
      </c>
      <c r="B191" s="24" t="n"/>
      <c r="C191" s="25" t="n"/>
      <c r="D191" s="25" t="n"/>
      <c r="E191" s="25" t="n"/>
      <c r="F191" s="25" t="n"/>
      <c r="G191" s="25" t="n"/>
      <c r="H191" s="25" t="n"/>
      <c r="I191" s="25" t="n"/>
      <c r="J191" s="26" t="n"/>
      <c r="K191" s="26" t="n"/>
      <c r="L191" s="23">
        <f>IFERROR(IF(AND(ISNUMBER(J191),ISNUMBER(K191)),J191*K191,""),"")</f>
        <v/>
      </c>
      <c r="M191" s="25" t="n"/>
      <c r="N191" s="25" t="n"/>
      <c r="O191" s="25" t="n"/>
      <c r="P191" s="25" t="n"/>
      <c r="Q191" s="24" t="n"/>
      <c r="R191" s="25" t="n"/>
      <c r="S191" s="25" t="n"/>
      <c r="T191" s="24" t="n"/>
      <c r="U191" s="27">
        <f>IFERROR(IF(AND(ISNUMBER(B191),ISNUMBER(T191)),T191-B191,IF(ISNUMBER(B191),TODAY()-B191,"")),"")</f>
        <v/>
      </c>
      <c r="V191" s="28">
        <f>IFERROR(IF(OR(NOT(ISNUMBER(Q191)),R191="Clôturée"),"",IF(Q191&lt;TODAY(),"EN RETARD",IF(Q191-TODAY()&lt;=7,"Sous 7 jours",""))),"")</f>
        <v/>
      </c>
    </row>
    <row r="192" ht="30" customHeight="1">
      <c r="A192" s="23">
        <f>IF(COUNTA(B192:G192)=0,"","NC-"&amp;TEXT(ROW()-4,"000"))</f>
        <v/>
      </c>
      <c r="B192" s="24" t="n"/>
      <c r="C192" s="25" t="n"/>
      <c r="D192" s="25" t="n"/>
      <c r="E192" s="25" t="n"/>
      <c r="F192" s="25" t="n"/>
      <c r="G192" s="25" t="n"/>
      <c r="H192" s="25" t="n"/>
      <c r="I192" s="25" t="n"/>
      <c r="J192" s="26" t="n"/>
      <c r="K192" s="26" t="n"/>
      <c r="L192" s="23">
        <f>IFERROR(IF(AND(ISNUMBER(J192),ISNUMBER(K192)),J192*K192,""),"")</f>
        <v/>
      </c>
      <c r="M192" s="25" t="n"/>
      <c r="N192" s="25" t="n"/>
      <c r="O192" s="25" t="n"/>
      <c r="P192" s="25" t="n"/>
      <c r="Q192" s="24" t="n"/>
      <c r="R192" s="25" t="n"/>
      <c r="S192" s="25" t="n"/>
      <c r="T192" s="24" t="n"/>
      <c r="U192" s="27">
        <f>IFERROR(IF(AND(ISNUMBER(B192),ISNUMBER(T192)),T192-B192,IF(ISNUMBER(B192),TODAY()-B192,"")),"")</f>
        <v/>
      </c>
      <c r="V192" s="28">
        <f>IFERROR(IF(OR(NOT(ISNUMBER(Q192)),R192="Clôturée"),"",IF(Q192&lt;TODAY(),"EN RETARD",IF(Q192-TODAY()&lt;=7,"Sous 7 jours",""))),"")</f>
        <v/>
      </c>
    </row>
    <row r="193" ht="30" customHeight="1">
      <c r="A193" s="23">
        <f>IF(COUNTA(B193:G193)=0,"","NC-"&amp;TEXT(ROW()-4,"000"))</f>
        <v/>
      </c>
      <c r="B193" s="24" t="n"/>
      <c r="C193" s="25" t="n"/>
      <c r="D193" s="25" t="n"/>
      <c r="E193" s="25" t="n"/>
      <c r="F193" s="25" t="n"/>
      <c r="G193" s="25" t="n"/>
      <c r="H193" s="25" t="n"/>
      <c r="I193" s="25" t="n"/>
      <c r="J193" s="26" t="n"/>
      <c r="K193" s="26" t="n"/>
      <c r="L193" s="23">
        <f>IFERROR(IF(AND(ISNUMBER(J193),ISNUMBER(K193)),J193*K193,""),"")</f>
        <v/>
      </c>
      <c r="M193" s="25" t="n"/>
      <c r="N193" s="25" t="n"/>
      <c r="O193" s="25" t="n"/>
      <c r="P193" s="25" t="n"/>
      <c r="Q193" s="24" t="n"/>
      <c r="R193" s="25" t="n"/>
      <c r="S193" s="25" t="n"/>
      <c r="T193" s="24" t="n"/>
      <c r="U193" s="27">
        <f>IFERROR(IF(AND(ISNUMBER(B193),ISNUMBER(T193)),T193-B193,IF(ISNUMBER(B193),TODAY()-B193,"")),"")</f>
        <v/>
      </c>
      <c r="V193" s="28">
        <f>IFERROR(IF(OR(NOT(ISNUMBER(Q193)),R193="Clôturée"),"",IF(Q193&lt;TODAY(),"EN RETARD",IF(Q193-TODAY()&lt;=7,"Sous 7 jours",""))),"")</f>
        <v/>
      </c>
    </row>
    <row r="194" ht="30" customHeight="1">
      <c r="A194" s="23">
        <f>IF(COUNTA(B194:G194)=0,"","NC-"&amp;TEXT(ROW()-4,"000"))</f>
        <v/>
      </c>
      <c r="B194" s="24" t="n"/>
      <c r="C194" s="25" t="n"/>
      <c r="D194" s="25" t="n"/>
      <c r="E194" s="25" t="n"/>
      <c r="F194" s="25" t="n"/>
      <c r="G194" s="25" t="n"/>
      <c r="H194" s="25" t="n"/>
      <c r="I194" s="25" t="n"/>
      <c r="J194" s="26" t="n"/>
      <c r="K194" s="26" t="n"/>
      <c r="L194" s="23">
        <f>IFERROR(IF(AND(ISNUMBER(J194),ISNUMBER(K194)),J194*K194,""),"")</f>
        <v/>
      </c>
      <c r="M194" s="25" t="n"/>
      <c r="N194" s="25" t="n"/>
      <c r="O194" s="25" t="n"/>
      <c r="P194" s="25" t="n"/>
      <c r="Q194" s="24" t="n"/>
      <c r="R194" s="25" t="n"/>
      <c r="S194" s="25" t="n"/>
      <c r="T194" s="24" t="n"/>
      <c r="U194" s="27">
        <f>IFERROR(IF(AND(ISNUMBER(B194),ISNUMBER(T194)),T194-B194,IF(ISNUMBER(B194),TODAY()-B194,"")),"")</f>
        <v/>
      </c>
      <c r="V194" s="28">
        <f>IFERROR(IF(OR(NOT(ISNUMBER(Q194)),R194="Clôturée"),"",IF(Q194&lt;TODAY(),"EN RETARD",IF(Q194-TODAY()&lt;=7,"Sous 7 jours",""))),"")</f>
        <v/>
      </c>
    </row>
    <row r="195" ht="30" customHeight="1">
      <c r="A195" s="23">
        <f>IF(COUNTA(B195:G195)=0,"","NC-"&amp;TEXT(ROW()-4,"000"))</f>
        <v/>
      </c>
      <c r="B195" s="24" t="n"/>
      <c r="C195" s="25" t="n"/>
      <c r="D195" s="25" t="n"/>
      <c r="E195" s="25" t="n"/>
      <c r="F195" s="25" t="n"/>
      <c r="G195" s="25" t="n"/>
      <c r="H195" s="25" t="n"/>
      <c r="I195" s="25" t="n"/>
      <c r="J195" s="26" t="n"/>
      <c r="K195" s="26" t="n"/>
      <c r="L195" s="23">
        <f>IFERROR(IF(AND(ISNUMBER(J195),ISNUMBER(K195)),J195*K195,""),"")</f>
        <v/>
      </c>
      <c r="M195" s="25" t="n"/>
      <c r="N195" s="25" t="n"/>
      <c r="O195" s="25" t="n"/>
      <c r="P195" s="25" t="n"/>
      <c r="Q195" s="24" t="n"/>
      <c r="R195" s="25" t="n"/>
      <c r="S195" s="25" t="n"/>
      <c r="T195" s="24" t="n"/>
      <c r="U195" s="27">
        <f>IFERROR(IF(AND(ISNUMBER(B195),ISNUMBER(T195)),T195-B195,IF(ISNUMBER(B195),TODAY()-B195,"")),"")</f>
        <v/>
      </c>
      <c r="V195" s="28">
        <f>IFERROR(IF(OR(NOT(ISNUMBER(Q195)),R195="Clôturée"),"",IF(Q195&lt;TODAY(),"EN RETARD",IF(Q195-TODAY()&lt;=7,"Sous 7 jours",""))),"")</f>
        <v/>
      </c>
    </row>
    <row r="196" ht="30" customHeight="1">
      <c r="A196" s="23">
        <f>IF(COUNTA(B196:G196)=0,"","NC-"&amp;TEXT(ROW()-4,"000"))</f>
        <v/>
      </c>
      <c r="B196" s="24" t="n"/>
      <c r="C196" s="25" t="n"/>
      <c r="D196" s="25" t="n"/>
      <c r="E196" s="25" t="n"/>
      <c r="F196" s="25" t="n"/>
      <c r="G196" s="25" t="n"/>
      <c r="H196" s="25" t="n"/>
      <c r="I196" s="25" t="n"/>
      <c r="J196" s="26" t="n"/>
      <c r="K196" s="26" t="n"/>
      <c r="L196" s="23">
        <f>IFERROR(IF(AND(ISNUMBER(J196),ISNUMBER(K196)),J196*K196,""),"")</f>
        <v/>
      </c>
      <c r="M196" s="25" t="n"/>
      <c r="N196" s="25" t="n"/>
      <c r="O196" s="25" t="n"/>
      <c r="P196" s="25" t="n"/>
      <c r="Q196" s="24" t="n"/>
      <c r="R196" s="25" t="n"/>
      <c r="S196" s="25" t="n"/>
      <c r="T196" s="24" t="n"/>
      <c r="U196" s="27">
        <f>IFERROR(IF(AND(ISNUMBER(B196),ISNUMBER(T196)),T196-B196,IF(ISNUMBER(B196),TODAY()-B196,"")),"")</f>
        <v/>
      </c>
      <c r="V196" s="28">
        <f>IFERROR(IF(OR(NOT(ISNUMBER(Q196)),R196="Clôturée"),"",IF(Q196&lt;TODAY(),"EN RETARD",IF(Q196-TODAY()&lt;=7,"Sous 7 jours",""))),"")</f>
        <v/>
      </c>
    </row>
    <row r="197" ht="30" customHeight="1">
      <c r="A197" s="23">
        <f>IF(COUNTA(B197:G197)=0,"","NC-"&amp;TEXT(ROW()-4,"000"))</f>
        <v/>
      </c>
      <c r="B197" s="24" t="n"/>
      <c r="C197" s="25" t="n"/>
      <c r="D197" s="25" t="n"/>
      <c r="E197" s="25" t="n"/>
      <c r="F197" s="25" t="n"/>
      <c r="G197" s="25" t="n"/>
      <c r="H197" s="25" t="n"/>
      <c r="I197" s="25" t="n"/>
      <c r="J197" s="26" t="n"/>
      <c r="K197" s="26" t="n"/>
      <c r="L197" s="23">
        <f>IFERROR(IF(AND(ISNUMBER(J197),ISNUMBER(K197)),J197*K197,""),"")</f>
        <v/>
      </c>
      <c r="M197" s="25" t="n"/>
      <c r="N197" s="25" t="n"/>
      <c r="O197" s="25" t="n"/>
      <c r="P197" s="25" t="n"/>
      <c r="Q197" s="24" t="n"/>
      <c r="R197" s="25" t="n"/>
      <c r="S197" s="25" t="n"/>
      <c r="T197" s="24" t="n"/>
      <c r="U197" s="27">
        <f>IFERROR(IF(AND(ISNUMBER(B197),ISNUMBER(T197)),T197-B197,IF(ISNUMBER(B197),TODAY()-B197,"")),"")</f>
        <v/>
      </c>
      <c r="V197" s="28">
        <f>IFERROR(IF(OR(NOT(ISNUMBER(Q197)),R197="Clôturée"),"",IF(Q197&lt;TODAY(),"EN RETARD",IF(Q197-TODAY()&lt;=7,"Sous 7 jours",""))),"")</f>
        <v/>
      </c>
    </row>
    <row r="198" ht="30" customHeight="1">
      <c r="A198" s="23">
        <f>IF(COUNTA(B198:G198)=0,"","NC-"&amp;TEXT(ROW()-4,"000"))</f>
        <v/>
      </c>
      <c r="B198" s="24" t="n"/>
      <c r="C198" s="25" t="n"/>
      <c r="D198" s="25" t="n"/>
      <c r="E198" s="25" t="n"/>
      <c r="F198" s="25" t="n"/>
      <c r="G198" s="25" t="n"/>
      <c r="H198" s="25" t="n"/>
      <c r="I198" s="25" t="n"/>
      <c r="J198" s="26" t="n"/>
      <c r="K198" s="26" t="n"/>
      <c r="L198" s="23">
        <f>IFERROR(IF(AND(ISNUMBER(J198),ISNUMBER(K198)),J198*K198,""),"")</f>
        <v/>
      </c>
      <c r="M198" s="25" t="n"/>
      <c r="N198" s="25" t="n"/>
      <c r="O198" s="25" t="n"/>
      <c r="P198" s="25" t="n"/>
      <c r="Q198" s="24" t="n"/>
      <c r="R198" s="25" t="n"/>
      <c r="S198" s="25" t="n"/>
      <c r="T198" s="24" t="n"/>
      <c r="U198" s="27">
        <f>IFERROR(IF(AND(ISNUMBER(B198),ISNUMBER(T198)),T198-B198,IF(ISNUMBER(B198),TODAY()-B198,"")),"")</f>
        <v/>
      </c>
      <c r="V198" s="28">
        <f>IFERROR(IF(OR(NOT(ISNUMBER(Q198)),R198="Clôturée"),"",IF(Q198&lt;TODAY(),"EN RETARD",IF(Q198-TODAY()&lt;=7,"Sous 7 jours",""))),"")</f>
        <v/>
      </c>
    </row>
    <row r="199" ht="30" customHeight="1">
      <c r="A199" s="23">
        <f>IF(COUNTA(B199:G199)=0,"","NC-"&amp;TEXT(ROW()-4,"000"))</f>
        <v/>
      </c>
      <c r="B199" s="24" t="n"/>
      <c r="C199" s="25" t="n"/>
      <c r="D199" s="25" t="n"/>
      <c r="E199" s="25" t="n"/>
      <c r="F199" s="25" t="n"/>
      <c r="G199" s="25" t="n"/>
      <c r="H199" s="25" t="n"/>
      <c r="I199" s="25" t="n"/>
      <c r="J199" s="26" t="n"/>
      <c r="K199" s="26" t="n"/>
      <c r="L199" s="23">
        <f>IFERROR(IF(AND(ISNUMBER(J199),ISNUMBER(K199)),J199*K199,""),"")</f>
        <v/>
      </c>
      <c r="M199" s="25" t="n"/>
      <c r="N199" s="25" t="n"/>
      <c r="O199" s="25" t="n"/>
      <c r="P199" s="25" t="n"/>
      <c r="Q199" s="24" t="n"/>
      <c r="R199" s="25" t="n"/>
      <c r="S199" s="25" t="n"/>
      <c r="T199" s="24" t="n"/>
      <c r="U199" s="27">
        <f>IFERROR(IF(AND(ISNUMBER(B199),ISNUMBER(T199)),T199-B199,IF(ISNUMBER(B199),TODAY()-B199,"")),"")</f>
        <v/>
      </c>
      <c r="V199" s="28">
        <f>IFERROR(IF(OR(NOT(ISNUMBER(Q199)),R199="Clôturée"),"",IF(Q199&lt;TODAY(),"EN RETARD",IF(Q199-TODAY()&lt;=7,"Sous 7 jours",""))),"")</f>
        <v/>
      </c>
    </row>
    <row r="200" ht="30" customHeight="1">
      <c r="A200" s="23">
        <f>IF(COUNTA(B200:G200)=0,"","NC-"&amp;TEXT(ROW()-4,"000"))</f>
        <v/>
      </c>
      <c r="B200" s="24" t="n"/>
      <c r="C200" s="25" t="n"/>
      <c r="D200" s="25" t="n"/>
      <c r="E200" s="25" t="n"/>
      <c r="F200" s="25" t="n"/>
      <c r="G200" s="25" t="n"/>
      <c r="H200" s="25" t="n"/>
      <c r="I200" s="25" t="n"/>
      <c r="J200" s="26" t="n"/>
      <c r="K200" s="26" t="n"/>
      <c r="L200" s="23">
        <f>IFERROR(IF(AND(ISNUMBER(J200),ISNUMBER(K200)),J200*K200,""),"")</f>
        <v/>
      </c>
      <c r="M200" s="25" t="n"/>
      <c r="N200" s="25" t="n"/>
      <c r="O200" s="25" t="n"/>
      <c r="P200" s="25" t="n"/>
      <c r="Q200" s="24" t="n"/>
      <c r="R200" s="25" t="n"/>
      <c r="S200" s="25" t="n"/>
      <c r="T200" s="24" t="n"/>
      <c r="U200" s="27">
        <f>IFERROR(IF(AND(ISNUMBER(B200),ISNUMBER(T200)),T200-B200,IF(ISNUMBER(B200),TODAY()-B200,"")),"")</f>
        <v/>
      </c>
      <c r="V200" s="28">
        <f>IFERROR(IF(OR(NOT(ISNUMBER(Q200)),R200="Clôturée"),"",IF(Q200&lt;TODAY(),"EN RETARD",IF(Q200-TODAY()&lt;=7,"Sous 7 jours",""))),"")</f>
        <v/>
      </c>
    </row>
    <row r="201" ht="30" customHeight="1">
      <c r="A201" s="23">
        <f>IF(COUNTA(B201:G201)=0,"","NC-"&amp;TEXT(ROW()-4,"000"))</f>
        <v/>
      </c>
      <c r="B201" s="24" t="n"/>
      <c r="C201" s="25" t="n"/>
      <c r="D201" s="25" t="n"/>
      <c r="E201" s="25" t="n"/>
      <c r="F201" s="25" t="n"/>
      <c r="G201" s="25" t="n"/>
      <c r="H201" s="25" t="n"/>
      <c r="I201" s="25" t="n"/>
      <c r="J201" s="26" t="n"/>
      <c r="K201" s="26" t="n"/>
      <c r="L201" s="23">
        <f>IFERROR(IF(AND(ISNUMBER(J201),ISNUMBER(K201)),J201*K201,""),"")</f>
        <v/>
      </c>
      <c r="M201" s="25" t="n"/>
      <c r="N201" s="25" t="n"/>
      <c r="O201" s="25" t="n"/>
      <c r="P201" s="25" t="n"/>
      <c r="Q201" s="24" t="n"/>
      <c r="R201" s="25" t="n"/>
      <c r="S201" s="25" t="n"/>
      <c r="T201" s="24" t="n"/>
      <c r="U201" s="27">
        <f>IFERROR(IF(AND(ISNUMBER(B201),ISNUMBER(T201)),T201-B201,IF(ISNUMBER(B201),TODAY()-B201,"")),"")</f>
        <v/>
      </c>
      <c r="V201" s="28">
        <f>IFERROR(IF(OR(NOT(ISNUMBER(Q201)),R201="Clôturée"),"",IF(Q201&lt;TODAY(),"EN RETARD",IF(Q201-TODAY()&lt;=7,"Sous 7 jours",""))),"")</f>
        <v/>
      </c>
    </row>
    <row r="202" ht="30" customHeight="1">
      <c r="A202" s="23">
        <f>IF(COUNTA(B202:G202)=0,"","NC-"&amp;TEXT(ROW()-4,"000"))</f>
        <v/>
      </c>
      <c r="B202" s="24" t="n"/>
      <c r="C202" s="25" t="n"/>
      <c r="D202" s="25" t="n"/>
      <c r="E202" s="25" t="n"/>
      <c r="F202" s="25" t="n"/>
      <c r="G202" s="25" t="n"/>
      <c r="H202" s="25" t="n"/>
      <c r="I202" s="25" t="n"/>
      <c r="J202" s="26" t="n"/>
      <c r="K202" s="26" t="n"/>
      <c r="L202" s="23">
        <f>IFERROR(IF(AND(ISNUMBER(J202),ISNUMBER(K202)),J202*K202,""),"")</f>
        <v/>
      </c>
      <c r="M202" s="25" t="n"/>
      <c r="N202" s="25" t="n"/>
      <c r="O202" s="25" t="n"/>
      <c r="P202" s="25" t="n"/>
      <c r="Q202" s="24" t="n"/>
      <c r="R202" s="25" t="n"/>
      <c r="S202" s="25" t="n"/>
      <c r="T202" s="24" t="n"/>
      <c r="U202" s="27">
        <f>IFERROR(IF(AND(ISNUMBER(B202),ISNUMBER(T202)),T202-B202,IF(ISNUMBER(B202),TODAY()-B202,"")),"")</f>
        <v/>
      </c>
      <c r="V202" s="28">
        <f>IFERROR(IF(OR(NOT(ISNUMBER(Q202)),R202="Clôturée"),"",IF(Q202&lt;TODAY(),"EN RETARD",IF(Q202-TODAY()&lt;=7,"Sous 7 jours",""))),"")</f>
        <v/>
      </c>
    </row>
    <row r="203" ht="30" customHeight="1">
      <c r="A203" s="23">
        <f>IF(COUNTA(B203:G203)=0,"","NC-"&amp;TEXT(ROW()-4,"000"))</f>
        <v/>
      </c>
      <c r="B203" s="24" t="n"/>
      <c r="C203" s="25" t="n"/>
      <c r="D203" s="25" t="n"/>
      <c r="E203" s="25" t="n"/>
      <c r="F203" s="25" t="n"/>
      <c r="G203" s="25" t="n"/>
      <c r="H203" s="25" t="n"/>
      <c r="I203" s="25" t="n"/>
      <c r="J203" s="26" t="n"/>
      <c r="K203" s="26" t="n"/>
      <c r="L203" s="23">
        <f>IFERROR(IF(AND(ISNUMBER(J203),ISNUMBER(K203)),J203*K203,""),"")</f>
        <v/>
      </c>
      <c r="M203" s="25" t="n"/>
      <c r="N203" s="25" t="n"/>
      <c r="O203" s="25" t="n"/>
      <c r="P203" s="25" t="n"/>
      <c r="Q203" s="24" t="n"/>
      <c r="R203" s="25" t="n"/>
      <c r="S203" s="25" t="n"/>
      <c r="T203" s="24" t="n"/>
      <c r="U203" s="27">
        <f>IFERROR(IF(AND(ISNUMBER(B203),ISNUMBER(T203)),T203-B203,IF(ISNUMBER(B203),TODAY()-B203,"")),"")</f>
        <v/>
      </c>
      <c r="V203" s="28">
        <f>IFERROR(IF(OR(NOT(ISNUMBER(Q203)),R203="Clôturée"),"",IF(Q203&lt;TODAY(),"EN RETARD",IF(Q203-TODAY()&lt;=7,"Sous 7 jours",""))),"")</f>
        <v/>
      </c>
    </row>
    <row r="204" ht="30" customHeight="1">
      <c r="A204" s="23">
        <f>IF(COUNTA(B204:G204)=0,"","NC-"&amp;TEXT(ROW()-4,"000"))</f>
        <v/>
      </c>
      <c r="B204" s="24" t="n"/>
      <c r="C204" s="25" t="n"/>
      <c r="D204" s="25" t="n"/>
      <c r="E204" s="25" t="n"/>
      <c r="F204" s="25" t="n"/>
      <c r="G204" s="25" t="n"/>
      <c r="H204" s="25" t="n"/>
      <c r="I204" s="25" t="n"/>
      <c r="J204" s="26" t="n"/>
      <c r="K204" s="26" t="n"/>
      <c r="L204" s="23">
        <f>IFERROR(IF(AND(ISNUMBER(J204),ISNUMBER(K204)),J204*K204,""),"")</f>
        <v/>
      </c>
      <c r="M204" s="25" t="n"/>
      <c r="N204" s="25" t="n"/>
      <c r="O204" s="25" t="n"/>
      <c r="P204" s="25" t="n"/>
      <c r="Q204" s="24" t="n"/>
      <c r="R204" s="25" t="n"/>
      <c r="S204" s="25" t="n"/>
      <c r="T204" s="24" t="n"/>
      <c r="U204" s="27">
        <f>IFERROR(IF(AND(ISNUMBER(B204),ISNUMBER(T204)),T204-B204,IF(ISNUMBER(B204),TODAY()-B204,"")),"")</f>
        <v/>
      </c>
      <c r="V204" s="28">
        <f>IFERROR(IF(OR(NOT(ISNUMBER(Q204)),R204="Clôturée"),"",IF(Q204&lt;TODAY(),"EN RETARD",IF(Q204-TODAY()&lt;=7,"Sous 7 jours",""))),"")</f>
        <v/>
      </c>
    </row>
  </sheetData>
  <sheetProtection selectLockedCells="0" selectUnlockedCells="0" sheet="1" objects="0" insertRows="0" insertHyperlinks="1" autoFilter="1" scenarios="0" formatColumns="1" deleteColumns="1" insertColumns="1" pivotTables="1" deleteRows="1" formatCells="0" formatRows="1" sort="1" password="C6AB"/>
  <mergeCells count="2">
    <mergeCell ref="A2:V2"/>
    <mergeCell ref="A1:V1"/>
  </mergeCells>
  <conditionalFormatting sqref="R5:R204">
    <cfRule type="expression" priority="1" dxfId="0">
      <formula>$R5="Ouverte"</formula>
    </cfRule>
    <cfRule type="expression" priority="2" dxfId="1">
      <formula>$R5="En cours"</formula>
    </cfRule>
    <cfRule type="expression" priority="3" dxfId="2">
      <formula>$R5="En attente de vérification"</formula>
    </cfRule>
    <cfRule type="expression" priority="4" dxfId="3">
      <formula>$R5="Clôturée"</formula>
    </cfRule>
  </conditionalFormatting>
  <conditionalFormatting sqref="I5:I204">
    <cfRule type="expression" priority="5" dxfId="0">
      <formula>$I5="Critique"</formula>
    </cfRule>
    <cfRule type="expression" priority="6" dxfId="1">
      <formula>$I5="Majeure"</formula>
    </cfRule>
  </conditionalFormatting>
  <conditionalFormatting sqref="V5:V204">
    <cfRule type="expression" priority="7" dxfId="4">
      <formula>$V5="EN RETARD"</formula>
    </cfRule>
    <cfRule type="expression" priority="8" dxfId="1">
      <formula>$V5="Sous 7 jours"</formula>
    </cfRule>
  </conditionalFormatting>
  <conditionalFormatting sqref="Q5:Q204">
    <cfRule type="expression" priority="9" dxfId="0">
      <formula>AND($Q5&lt;&gt;"",$Q5&lt;TODAY(),$R5&lt;&gt;"Clôturée")</formula>
    </cfRule>
  </conditionalFormatting>
  <conditionalFormatting sqref="L5:L204">
    <cfRule type="colorScale" priority="10">
      <colorScale>
        <cfvo type="num" val="1"/>
        <cfvo type="num" val="9"/>
        <cfvo type="num" val="25"/>
        <color rgb="00C6EFCE"/>
        <color rgb="00FFEB9C"/>
        <color rgb="00FFC7CE"/>
      </colorScale>
    </cfRule>
  </conditionalFormatting>
  <dataValidations count="7">
    <dataValidation sqref="C5:C204" showDropDown="0" showInputMessage="0" showErrorMessage="0" allowBlank="1" errorTitle="Valeur non autorisée" error="Choisissez une valeur dans la liste déroulante." type="list">
      <formula1>=lst_Origine</formula1>
    </dataValidation>
    <dataValidation sqref="D5:D204" showDropDown="0" showInputMessage="0" showErrorMessage="0" allowBlank="1" errorTitle="Valeur non autorisée" error="Choisissez une valeur dans la liste déroulante." type="list">
      <formula1>=lst_Processus</formula1>
    </dataValidation>
    <dataValidation sqref="E5:E204" showDropDown="0" showInputMessage="0" showErrorMessage="0" allowBlank="1" errorTitle="Valeur non autorisée" error="Choisissez une valeur dans la liste déroulante." type="list">
      <formula1>=lst_Type</formula1>
    </dataValidation>
    <dataValidation sqref="I5:I204" showDropDown="0" showInputMessage="0" showErrorMessage="0" allowBlank="1" errorTitle="Valeur non autorisée" error="Choisissez une valeur dans la liste déroulante." type="list">
      <formula1>=lst_Criticite</formula1>
    </dataValidation>
    <dataValidation sqref="R5:R204" showDropDown="0" showInputMessage="0" showErrorMessage="0" allowBlank="1" errorTitle="Valeur non autorisée" error="Choisissez une valeur dans la liste déroulante." type="list">
      <formula1>=lst_Statut</formula1>
    </dataValidation>
    <dataValidation sqref="S5:S204" showDropDown="0" showInputMessage="0" showErrorMessage="0" allowBlank="1" errorTitle="Valeur non autorisée" error="Choisissez une valeur dans la liste déroulante." type="list">
      <formula1>=lst_Efficacite</formula1>
    </dataValidation>
    <dataValidation sqref="J5:J204 K5:K204" showDropDown="0" showInputMessage="0" showErrorMessage="1" allowBlank="1" errorTitle="Note invalide" error="Les notes vont de 1 à 5." type="whole" operator="between">
      <formula1>1</formula1>
      <formula2>5</formula2>
    </dataValidation>
  </dataValidations>
  <pageMargins left="0.3" right="0.3" top="1" bottom="1" header="0.5" footer="0.5"/>
  <pageSetup orientation="landscape" paperSize="9" fitToHeight="0" fitToWidth="1"/>
  <headerFooter>
    <oddHeader/>
    <oddFooter>&amp;LQualitExpert — Registre des non-conformités&amp;RPage &amp;P sur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5" t="inlineStr">
        <is>
          <t>TABLEAU DE BORD DES NON-CONFORMITÉS</t>
        </is>
      </c>
    </row>
    <row r="2" ht="16" customHeight="1">
      <c r="A2" s="6" t="inlineStr">
        <is>
          <t>Indicateurs calculés automatiquement depuis l'onglet Registre. Aucune saisie nécessaire.</t>
        </is>
      </c>
    </row>
    <row r="4" ht="20" customHeight="1">
      <c r="A4" s="22" t="inlineStr">
        <is>
          <t>Fiches ouvertes</t>
        </is>
      </c>
      <c r="B4" s="16" t="n"/>
      <c r="D4" s="29" t="inlineStr">
        <is>
          <t>En cours</t>
        </is>
      </c>
      <c r="E4" s="16" t="n"/>
      <c r="G4" s="17" t="inlineStr">
        <is>
          <t>En attente de vérification</t>
        </is>
      </c>
      <c r="H4" s="16" t="n"/>
    </row>
    <row r="5" ht="34" customHeight="1">
      <c r="A5" s="30">
        <f>COUNTIF(Registre!$R$5:$R$204,"Ouverte")</f>
        <v/>
      </c>
      <c r="B5" s="16" t="n"/>
      <c r="D5" s="31">
        <f>COUNTIF(Registre!$R$5:$R$204,"En cours")</f>
        <v/>
      </c>
      <c r="E5" s="16" t="n"/>
      <c r="G5" s="32">
        <f>COUNTIF(Registre!$R$5:$R$204,"En attente de vérification")</f>
        <v/>
      </c>
      <c r="H5" s="16" t="n"/>
    </row>
    <row r="8" ht="20" customHeight="1">
      <c r="A8" s="33" t="inlineStr">
        <is>
          <t>Fiches clôturées</t>
        </is>
      </c>
      <c r="B8" s="16" t="n"/>
      <c r="D8" s="22" t="inlineStr">
        <is>
          <t>Total des fiches</t>
        </is>
      </c>
      <c r="E8" s="16" t="n"/>
      <c r="G8" s="34" t="inlineStr">
        <is>
          <t>Échéances dépassées</t>
        </is>
      </c>
      <c r="H8" s="16" t="n"/>
    </row>
    <row r="9" ht="34" customHeight="1">
      <c r="A9" s="35">
        <f>COUNTIF(Registre!$R$5:$R$204,"Clôturée")</f>
        <v/>
      </c>
      <c r="B9" s="16" t="n"/>
      <c r="D9" s="30">
        <f>COUNTIF(Registre!$A$5:$A$204,"NC-*")</f>
        <v/>
      </c>
      <c r="E9" s="16" t="n"/>
      <c r="G9" s="36">
        <f>COUNTIF(Registre!$V$5:$V$204,"EN RETARD")</f>
        <v/>
      </c>
      <c r="H9" s="16" t="n"/>
    </row>
    <row r="17" ht="20" customHeight="1">
      <c r="A17" s="7" t="inlineStr">
        <is>
          <t>INDICATEURS DE PILOTAGE</t>
        </is>
      </c>
      <c r="B17" s="8" t="n"/>
      <c r="C17" s="8" t="n"/>
      <c r="D17" s="8" t="n"/>
      <c r="E17" s="8" t="n"/>
      <c r="F17" s="8" t="n"/>
      <c r="G17" s="8" t="n"/>
      <c r="H17" s="8" t="n"/>
    </row>
    <row r="18">
      <c r="A18" s="37" t="inlineStr">
        <is>
          <t>Taux de clôture</t>
        </is>
      </c>
      <c r="B18" s="8" t="n"/>
      <c r="C18" s="8" t="n"/>
      <c r="D18" s="8" t="n"/>
      <c r="E18" s="38">
        <f>IFERROR(COUNTIF(Registre!$R$5:$R$204,"Clôturée")/COUNTIF(Registre!$A$5:$A$204,"NC-*"),"")</f>
        <v/>
      </c>
      <c r="F18" s="8" t="n"/>
    </row>
    <row r="19">
      <c r="A19" s="37" t="inlineStr">
        <is>
          <t>Délai moyen de traitement (jours)</t>
        </is>
      </c>
      <c r="B19" s="8" t="n"/>
      <c r="C19" s="8" t="n"/>
      <c r="D19" s="8" t="n"/>
      <c r="E19" s="39">
        <f>IFERROR(AVERAGEIF(Registre!$U$5:$U$204,"&gt;0"),"")</f>
        <v/>
      </c>
      <c r="F19" s="8" t="n"/>
    </row>
    <row r="20">
      <c r="A20" s="37" t="inlineStr">
        <is>
          <t>Fiches critiques</t>
        </is>
      </c>
      <c r="B20" s="8" t="n"/>
      <c r="C20" s="8" t="n"/>
      <c r="D20" s="8" t="n"/>
      <c r="E20" s="40">
        <f>COUNTIF(Registre!$I$5:$I$204,"Critique")</f>
        <v/>
      </c>
      <c r="F20" s="8" t="n"/>
    </row>
    <row r="21">
      <c r="A21" s="37" t="inlineStr">
        <is>
          <t>Score de risque moyen</t>
        </is>
      </c>
      <c r="B21" s="8" t="n"/>
      <c r="C21" s="8" t="n"/>
      <c r="D21" s="8" t="n"/>
      <c r="E21" s="39">
        <f>IFERROR(AVERAGE(Registre!$L$5:$L$204),"")</f>
        <v/>
      </c>
      <c r="F21" s="8" t="n"/>
    </row>
    <row r="22">
      <c r="A22" s="37" t="inlineStr">
        <is>
          <t>Actions correctives non soldées</t>
        </is>
      </c>
      <c r="B22" s="8" t="n"/>
      <c r="C22" s="8" t="n"/>
      <c r="D22" s="8" t="n"/>
      <c r="E22" s="40">
        <f>SUMPRODUCT((Registre!$N$5:$N$204&lt;&gt;"")*(Registre!$R$5:$R$204&lt;&gt;"Clôturée"))</f>
        <v/>
      </c>
      <c r="F22" s="8" t="n"/>
    </row>
    <row r="23">
      <c r="A23" s="37" t="inlineStr">
        <is>
          <t>Fiches déclarées ce mois</t>
        </is>
      </c>
      <c r="B23" s="8" t="n"/>
      <c r="C23" s="8" t="n"/>
      <c r="D23" s="8" t="n"/>
      <c r="E23" s="40">
        <f>COUNTIFS(Registre!$B$5:$B$204,"&gt;="&amp;DATE(YEAR(TODAY()),MONTH(TODAY()),1),Registre!$B$5:$B$204,"&lt;="&amp;EOMONTH(TODAY(),0))</f>
        <v/>
      </c>
      <c r="F23" s="8" t="n"/>
    </row>
    <row r="25" ht="20" customHeight="1">
      <c r="A25" s="7" t="inlineStr">
        <is>
          <t>RÉPARTITION PAR STATUT</t>
        </is>
      </c>
      <c r="B25" s="8" t="n"/>
      <c r="C25" s="8" t="n"/>
      <c r="D25" s="8" t="n"/>
      <c r="E25" s="8" t="n"/>
      <c r="F25" s="8" t="n"/>
      <c r="G25" s="8" t="n"/>
      <c r="H25" s="8" t="n"/>
    </row>
    <row r="26">
      <c r="A26" s="3" t="inlineStr">
        <is>
          <t>Statut</t>
        </is>
      </c>
      <c r="B26" s="3" t="inlineStr">
        <is>
          <t>Nombre</t>
        </is>
      </c>
    </row>
    <row r="27">
      <c r="A27" s="4" t="inlineStr">
        <is>
          <t>Ouverte</t>
        </is>
      </c>
      <c r="B27" s="41">
        <f>COUNTIF(Registre!$R$5:$R$204,"Ouverte")</f>
        <v/>
      </c>
    </row>
    <row r="28">
      <c r="A28" s="4" t="inlineStr">
        <is>
          <t>En cours</t>
        </is>
      </c>
      <c r="B28" s="41">
        <f>COUNTIF(Registre!$R$5:$R$204,"En cours")</f>
        <v/>
      </c>
    </row>
    <row r="29">
      <c r="A29" s="4" t="inlineStr">
        <is>
          <t>En attente de vérification</t>
        </is>
      </c>
      <c r="B29" s="41">
        <f>COUNTIF(Registre!$R$5:$R$204,"En attente de vérification")</f>
        <v/>
      </c>
    </row>
    <row r="30">
      <c r="A30" s="4" t="inlineStr">
        <is>
          <t>Clôturée</t>
        </is>
      </c>
      <c r="B30" s="41">
        <f>COUNTIF(Registre!$R$5:$R$204,"Clôturée")</f>
        <v/>
      </c>
    </row>
    <row r="34" ht="20" customHeight="1">
      <c r="A34" s="7" t="inlineStr">
        <is>
          <t>RÉPARTITION PAR PROCESSUS</t>
        </is>
      </c>
      <c r="B34" s="8" t="n"/>
      <c r="C34" s="8" t="n"/>
      <c r="D34" s="8" t="n"/>
      <c r="E34" s="8" t="n"/>
      <c r="F34" s="8" t="n"/>
      <c r="G34" s="8" t="n"/>
      <c r="H34" s="8" t="n"/>
    </row>
    <row r="35">
      <c r="A35" s="3" t="inlineStr">
        <is>
          <t>Processus</t>
        </is>
      </c>
      <c r="B35" s="3" t="inlineStr">
        <is>
          <t>Nombre</t>
        </is>
      </c>
    </row>
    <row r="36">
      <c r="A36" s="4" t="inlineStr">
        <is>
          <t>Commercial</t>
        </is>
      </c>
      <c r="B36" s="41">
        <f>COUNTIF(Registre!$D$5:$D$204,"Commercial")</f>
        <v/>
      </c>
    </row>
    <row r="37">
      <c r="A37" s="4" t="inlineStr">
        <is>
          <t>Conception</t>
        </is>
      </c>
      <c r="B37" s="41">
        <f>COUNTIF(Registre!$D$5:$D$204,"Conception")</f>
        <v/>
      </c>
    </row>
    <row r="38">
      <c r="A38" s="4" t="inlineStr">
        <is>
          <t>Achats</t>
        </is>
      </c>
      <c r="B38" s="41">
        <f>COUNTIF(Registre!$D$5:$D$204,"Achats")</f>
        <v/>
      </c>
    </row>
    <row r="39">
      <c r="A39" s="4" t="inlineStr">
        <is>
          <t>Production</t>
        </is>
      </c>
      <c r="B39" s="41">
        <f>COUNTIF(Registre!$D$5:$D$204,"Production")</f>
        <v/>
      </c>
    </row>
    <row r="40">
      <c r="A40" s="4" t="inlineStr">
        <is>
          <t>Contrôle qualité</t>
        </is>
      </c>
      <c r="B40" s="41">
        <f>COUNTIF(Registre!$D$5:$D$204,"Contrôle qualité")</f>
        <v/>
      </c>
    </row>
    <row r="41">
      <c r="A41" s="4" t="inlineStr">
        <is>
          <t>Logistique</t>
        </is>
      </c>
      <c r="B41" s="41">
        <f>COUNTIF(Registre!$D$5:$D$204,"Logistique")</f>
        <v/>
      </c>
    </row>
    <row r="42">
      <c r="A42" s="4" t="inlineStr">
        <is>
          <t>Maintenance</t>
        </is>
      </c>
      <c r="B42" s="41">
        <f>COUNTIF(Registre!$D$5:$D$204,"Maintenance")</f>
        <v/>
      </c>
    </row>
    <row r="43">
      <c r="A43" s="4" t="inlineStr">
        <is>
          <t>Ressources humaines</t>
        </is>
      </c>
      <c r="B43" s="41">
        <f>COUNTIF(Registre!$D$5:$D$204,"Ressources humaines")</f>
        <v/>
      </c>
    </row>
    <row r="44">
      <c r="A44" s="4" t="inlineStr">
        <is>
          <t>Direction</t>
        </is>
      </c>
      <c r="B44" s="41">
        <f>COUNTIF(Registre!$D$5:$D$204,"Direction")</f>
        <v/>
      </c>
    </row>
  </sheetData>
  <sheetProtection selectLockedCells="0" selectUnlockedCells="0" sheet="1" objects="0" insertRows="0" insertHyperlinks="1" autoFilter="1" scenarios="0" formatColumns="1" deleteColumns="1" insertColumns="1" pivotTables="1" deleteRows="1" formatCells="0" formatRows="1" sort="1" password="C6AB"/>
  <mergeCells count="29">
    <mergeCell ref="A23:D23"/>
    <mergeCell ref="A22:D22"/>
    <mergeCell ref="A20:D20"/>
    <mergeCell ref="E23:F23"/>
    <mergeCell ref="A19:D19"/>
    <mergeCell ref="A1:H1"/>
    <mergeCell ref="G8:H8"/>
    <mergeCell ref="E20:F20"/>
    <mergeCell ref="A25:H25"/>
    <mergeCell ref="E19:F19"/>
    <mergeCell ref="A2:H2"/>
    <mergeCell ref="A5:B5"/>
    <mergeCell ref="G5:H5"/>
    <mergeCell ref="D4:E4"/>
    <mergeCell ref="D9:E9"/>
    <mergeCell ref="A8:B8"/>
    <mergeCell ref="A17:H17"/>
    <mergeCell ref="A4:B4"/>
    <mergeCell ref="G4:H4"/>
    <mergeCell ref="D8:E8"/>
    <mergeCell ref="A18:D18"/>
    <mergeCell ref="D5:E5"/>
    <mergeCell ref="A21:D21"/>
    <mergeCell ref="E22:F22"/>
    <mergeCell ref="A9:B9"/>
    <mergeCell ref="G9:H9"/>
    <mergeCell ref="E18:F18"/>
    <mergeCell ref="E21:F21"/>
    <mergeCell ref="A34:H34"/>
  </mergeCells>
  <pageMargins left="0.75" right="0.75" top="1" bottom="1" header="0.5" footer="0.5"/>
  <pageSetup orientation="portrait" paperSize="9" fitToHeight="0" fitToWidth="1"/>
  <headerFooter>
    <oddHeader/>
    <oddFooter>&amp;LQualitExpert — Tableau de bord non-conformités&amp;RPage &amp;P sur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8EAADB"/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60" customWidth="1" min="3" max="3"/>
    <col width="26" customWidth="1" min="4" max="4"/>
    <col width="26" customWidth="1" min="5" max="5"/>
    <col width="20" customWidth="1" min="6" max="6"/>
  </cols>
  <sheetData>
    <row r="1" ht="30" customHeight="1">
      <c r="A1" s="5" t="inlineStr">
        <is>
          <t>MODE D'EMPLOI ET MÉTHODE ISO 9001</t>
        </is>
      </c>
    </row>
    <row r="2" ht="16" customHeight="1">
      <c r="A2" s="6" t="inlineStr">
        <is>
          <t>Logique : Constat → Correction → Analyse des causes → Action corrective → Vérification → Clôture</t>
        </is>
      </c>
    </row>
    <row r="4" ht="20" customHeight="1">
      <c r="A4" s="7" t="inlineStr">
        <is>
          <t>LES SIX ÉTAPES DU TRAITEMENT</t>
        </is>
      </c>
      <c r="B4" s="8" t="n"/>
      <c r="C4" s="8" t="n"/>
      <c r="D4" s="8" t="n"/>
      <c r="E4" s="8" t="n"/>
      <c r="F4" s="8" t="n"/>
    </row>
    <row r="5">
      <c r="A5" s="17" t="inlineStr">
        <is>
          <t>N°</t>
        </is>
      </c>
      <c r="B5" s="17" t="inlineStr">
        <is>
          <t>Étape</t>
        </is>
      </c>
      <c r="C5" s="17" t="inlineStr">
        <is>
          <t>Ce qu'il faut faire</t>
        </is>
      </c>
      <c r="D5" s="17" t="inlineStr">
        <is>
          <t>Référence ISO 9001</t>
        </is>
      </c>
      <c r="E5" s="17" t="inlineStr">
        <is>
          <t>Où saisir</t>
        </is>
      </c>
    </row>
    <row r="6" ht="34" customHeight="1">
      <c r="A6" s="42" t="n">
        <v>1</v>
      </c>
      <c r="B6" s="43" t="inlineStr">
        <is>
          <t>1. Constat</t>
        </is>
      </c>
      <c r="C6" s="42" t="inlineStr">
        <is>
          <t>Décrivez des faits datés et chiffrés, sans jugement de valeur. Utilisez le QQOQCCP.</t>
        </is>
      </c>
      <c r="D6" s="42" t="inlineStr">
        <is>
          <t>Clause 10.2.1 a</t>
        </is>
      </c>
      <c r="E6" s="42" t="inlineStr">
        <is>
          <t>Onglet Registre, colonne G</t>
        </is>
      </c>
    </row>
    <row r="7" ht="34" customHeight="1">
      <c r="A7" s="44" t="n">
        <v>2</v>
      </c>
      <c r="B7" s="45" t="inlineStr">
        <is>
          <t>2. Correction</t>
        </is>
      </c>
      <c r="C7" s="44" t="inlineStr">
        <is>
          <t>Protégez le client immédiatement : isolement, blocage, information.</t>
        </is>
      </c>
      <c r="D7" s="44" t="inlineStr">
        <is>
          <t>Clause 8.7</t>
        </is>
      </c>
      <c r="E7" s="44" t="inlineStr">
        <is>
          <t>Onglet Saisie, section 4</t>
        </is>
      </c>
    </row>
    <row r="8" ht="34" customHeight="1">
      <c r="A8" s="42" t="n">
        <v>3</v>
      </c>
      <c r="B8" s="43" t="inlineStr">
        <is>
          <t>3. Analyse des causes</t>
        </is>
      </c>
      <c r="C8" s="42" t="inlineStr">
        <is>
          <t>Remontez à la cause racine avec les 5 pourquoi ou le diagramme d'Ishikawa.</t>
        </is>
      </c>
      <c r="D8" s="42" t="inlineStr">
        <is>
          <t>Clause 10.2.1 b</t>
        </is>
      </c>
      <c r="E8" s="42" t="inlineStr">
        <is>
          <t>Onglet Saisie, section 5</t>
        </is>
      </c>
    </row>
    <row r="9" ht="34" customHeight="1">
      <c r="A9" s="44" t="n">
        <v>4</v>
      </c>
      <c r="B9" s="45" t="inlineStr">
        <is>
          <t>4. Action corrective</t>
        </is>
      </c>
      <c r="C9" s="44" t="inlineStr">
        <is>
          <t>Supprimez la cause identifiée. Une action par cause, avec responsable et échéance.</t>
        </is>
      </c>
      <c r="D9" s="44" t="inlineStr">
        <is>
          <t>Clause 10.2.1 c</t>
        </is>
      </c>
      <c r="E9" s="44" t="inlineStr">
        <is>
          <t>Onglet Saisie, section 6</t>
        </is>
      </c>
    </row>
    <row r="10" ht="34" customHeight="1">
      <c r="A10" s="42" t="n">
        <v>5</v>
      </c>
      <c r="B10" s="43" t="inlineStr">
        <is>
          <t>5. Vérification</t>
        </is>
      </c>
      <c r="C10" s="42" t="inlineStr">
        <is>
          <t>Confirmez l'efficacité sur la durée avec un critère chiffré défini dès l'ouverture.</t>
        </is>
      </c>
      <c r="D10" s="42" t="inlineStr">
        <is>
          <t>Clause 10.2.1 d</t>
        </is>
      </c>
      <c r="E10" s="42" t="inlineStr">
        <is>
          <t>Onglet Saisie, section 7</t>
        </is>
      </c>
    </row>
    <row r="11" ht="34" customHeight="1">
      <c r="A11" s="44" t="n">
        <v>6</v>
      </c>
      <c r="B11" s="45" t="inlineStr">
        <is>
          <t>6. Clôture</t>
        </is>
      </c>
      <c r="C11" s="44" t="inlineStr">
        <is>
          <t>Archivez la preuve. Renseignez le statut « Clôturée » et la date.</t>
        </is>
      </c>
      <c r="D11" s="44" t="inlineStr">
        <is>
          <t>Clause 10.2.2</t>
        </is>
      </c>
      <c r="E11" s="44" t="inlineStr">
        <is>
          <t>Onglet Registre, colonnes S et T</t>
        </is>
      </c>
    </row>
    <row r="14" ht="20" customHeight="1">
      <c r="A14" s="7" t="inlineStr">
        <is>
          <t>NE PAS CONFONDRE CORRECTION ET ACTION CORRECTIVE</t>
        </is>
      </c>
      <c r="B14" s="8" t="n"/>
      <c r="C14" s="8" t="n"/>
      <c r="D14" s="8" t="n"/>
      <c r="E14" s="8" t="n"/>
      <c r="F14" s="8" t="n"/>
    </row>
    <row r="15">
      <c r="A15" s="17" t="inlineStr">
        <is>
          <t>Notion</t>
        </is>
      </c>
      <c r="B15" s="17" t="inlineStr">
        <is>
          <t>Ce qu'elle traite</t>
        </is>
      </c>
      <c r="C15" s="17" t="inlineStr">
        <is>
          <t>Question posée</t>
        </is>
      </c>
      <c r="D15" s="17" t="inlineStr">
        <is>
          <t>Exemple</t>
        </is>
      </c>
    </row>
    <row r="16" ht="30" customHeight="1">
      <c r="A16" s="43" t="inlineStr">
        <is>
          <t>Correction immédiate</t>
        </is>
      </c>
      <c r="B16" s="42" t="inlineStr">
        <is>
          <t>Traite l'effet visible</t>
        </is>
      </c>
      <c r="C16" s="42" t="inlineStr">
        <is>
          <t>Que fait-on du produit ou de la situation maintenant ?</t>
        </is>
      </c>
      <c r="D16" s="42" t="inlineStr">
        <is>
          <t>Isolement du lot, blocage de l'expédition</t>
        </is>
      </c>
    </row>
    <row r="17" ht="30" customHeight="1">
      <c r="A17" s="45" t="inlineStr">
        <is>
          <t>Action corrective</t>
        </is>
      </c>
      <c r="B17" s="44" t="inlineStr">
        <is>
          <t>Traite la cause profonde</t>
        </is>
      </c>
      <c r="C17" s="44" t="inlineStr">
        <is>
          <t>Pourquoi cela s'est-il produit ?</t>
        </is>
      </c>
      <c r="D17" s="44" t="inlineStr">
        <is>
          <t>Mode opératoire rédigé, point d'eau supprimé</t>
        </is>
      </c>
    </row>
    <row r="18" ht="30" customHeight="1">
      <c r="A18" s="43" t="inlineStr">
        <is>
          <t>Vérification d'efficacité</t>
        </is>
      </c>
      <c r="B18" s="42" t="inlineStr">
        <is>
          <t>Confirme la disparition</t>
        </is>
      </c>
      <c r="C18" s="42" t="inlineStr">
        <is>
          <t>L'écart revient-il oui ou non ?</t>
        </is>
      </c>
      <c r="D18" s="42" t="inlineStr">
        <is>
          <t>Zéro récurrence sur trois mois</t>
        </is>
      </c>
    </row>
    <row r="21" ht="20" customHeight="1">
      <c r="A21" s="7" t="inlineStr">
        <is>
          <t>RAPPEL NORMATIF</t>
        </is>
      </c>
      <c r="B21" s="8" t="n"/>
      <c r="C21" s="8" t="n"/>
      <c r="D21" s="8" t="n"/>
      <c r="E21" s="8" t="n"/>
      <c r="F21" s="8" t="n"/>
    </row>
    <row r="22" ht="30" customHeight="1">
      <c r="A22" s="46" t="inlineStr">
        <is>
          <t>La norme ISO 9001 n'impose aucun formulaire type. Elle exige des informations documentées prouvant la nature des écarts et les résultats des actions correctives (clause 10.2.2).</t>
        </is>
      </c>
      <c r="B22" s="8" t="n"/>
      <c r="C22" s="8" t="n"/>
      <c r="D22" s="8" t="n"/>
      <c r="E22" s="8" t="n"/>
      <c r="F22" s="8" t="n"/>
    </row>
    <row r="23" ht="30" customHeight="1">
      <c r="A23" s="46" t="inlineStr">
        <is>
          <t>Les champs de confort — visas, chiffrage du coût, criticité chiffrée — relèvent de la bonne pratique, pas d'une obligation textuelle.</t>
        </is>
      </c>
      <c r="B23" s="8" t="n"/>
      <c r="C23" s="8" t="n"/>
      <c r="D23" s="8" t="n"/>
      <c r="E23" s="8" t="n"/>
      <c r="F23" s="8" t="n"/>
    </row>
    <row r="24" ht="30" customHeight="1">
      <c r="A24" s="46" t="inlineStr">
        <is>
          <t>Les sorties non conformes relèvent de la clause 8.7 : correction, isolement, information du client ou dérogation documentée.</t>
        </is>
      </c>
      <c r="B24" s="8" t="n"/>
      <c r="C24" s="8" t="n"/>
      <c r="D24" s="8" t="n"/>
      <c r="E24" s="8" t="n"/>
      <c r="F24" s="8" t="n"/>
    </row>
  </sheetData>
  <mergeCells count="8">
    <mergeCell ref="A24:F24"/>
    <mergeCell ref="A2:F2"/>
    <mergeCell ref="A14:F14"/>
    <mergeCell ref="A1:F1"/>
    <mergeCell ref="A23:F23"/>
    <mergeCell ref="A22:F22"/>
    <mergeCell ref="A4:F4"/>
    <mergeCell ref="A21:F21"/>
  </mergeCells>
  <pageMargins left="0.75" right="0.75" top="1" bottom="1" header="0.5" footer="0.5"/>
  <pageSetup orientation="landscape" paperSize="9" fitToHeight="0" fitToWidth="1"/>
  <headerFooter>
    <oddHeader/>
    <oddFooter>&amp;LQualitExpert — Méthode de traitement des non-conformités&amp;RPage &amp;P sur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QualitExpert</dc:creator>
  <dc:title xmlns:dc="http://purl.org/dc/elements/1.1/">Fiche de non conformité — modèle QualitExpert</dc:title>
  <dc:description xmlns:dc="http://purl.org/dc/elements/1.1/">Modèle opérationnel : fiche, registre, tableau de bord et méthode.</dc:description>
  <dc:subject xmlns:dc="http://purl.org/dc/elements/1.1/">ISO 9001 — traitement des non-conformités</dc:subject>
  <dcterms:created xmlns:dcterms="http://purl.org/dc/terms/" xmlns:xsi="http://www.w3.org/2001/XMLSchema-instance" xsi:type="dcterms:W3CDTF">2026-11-05T11:00:44Z</dcterms:created>
  <dcterms:modified xmlns:dcterms="http://purl.org/dc/terms/" xmlns:xsi="http://www.w3.org/2001/XMLSchema-instance" xsi:type="dcterms:W3CDTF">2026-11-05T11:00:45Z</dcterms:modified>
  <cp:keywords>fiche de non conformité, ISO 9001, action corrective, analyse des causes</cp:keywords>
</cp:coreProperties>
</file>